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 по плановому отделу\САЙТ информация\21062017\"/>
    </mc:Choice>
  </mc:AlternateContent>
  <bookViews>
    <workbookView xWindow="0" yWindow="0" windowWidth="28800" windowHeight="12435"/>
  </bookViews>
  <sheets>
    <sheet name="самарк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1" l="1"/>
  <c r="F88" i="1" s="1"/>
  <c r="E87" i="1"/>
  <c r="F87" i="1" s="1"/>
  <c r="F86" i="1"/>
  <c r="G84" i="1"/>
  <c r="F84" i="1"/>
  <c r="G83" i="1"/>
  <c r="F83" i="1"/>
  <c r="F82" i="1"/>
  <c r="E81" i="1"/>
  <c r="G81" i="1" s="1"/>
  <c r="G79" i="1"/>
  <c r="G78" i="1"/>
  <c r="F78" i="1"/>
  <c r="G77" i="1"/>
  <c r="F77" i="1"/>
  <c r="F74" i="1"/>
  <c r="F72" i="1"/>
  <c r="F71" i="1"/>
  <c r="F70" i="1"/>
  <c r="F69" i="1"/>
  <c r="G68" i="1"/>
  <c r="F68" i="1"/>
  <c r="G67" i="1"/>
  <c r="F67" i="1"/>
  <c r="G66" i="1"/>
  <c r="F66" i="1"/>
  <c r="E65" i="1"/>
  <c r="E48" i="1" s="1"/>
  <c r="D65" i="1"/>
  <c r="F64" i="1"/>
  <c r="F63" i="1"/>
  <c r="G62" i="1"/>
  <c r="F62" i="1"/>
  <c r="G61" i="1"/>
  <c r="F61" i="1"/>
  <c r="G60" i="1"/>
  <c r="E60" i="1"/>
  <c r="D60" i="1"/>
  <c r="F60" i="1" s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F51" i="1"/>
  <c r="G50" i="1"/>
  <c r="F50" i="1"/>
  <c r="F46" i="1"/>
  <c r="F45" i="1"/>
  <c r="F44" i="1"/>
  <c r="F43" i="1"/>
  <c r="F42" i="1"/>
  <c r="F41" i="1"/>
  <c r="G40" i="1"/>
  <c r="F40" i="1"/>
  <c r="G39" i="1"/>
  <c r="F39" i="1"/>
  <c r="G38" i="1"/>
  <c r="F38" i="1"/>
  <c r="E37" i="1"/>
  <c r="G37" i="1" s="1"/>
  <c r="D37" i="1"/>
  <c r="G35" i="1"/>
  <c r="F35" i="1"/>
  <c r="G34" i="1"/>
  <c r="F34" i="1"/>
  <c r="G33" i="1"/>
  <c r="F33" i="1"/>
  <c r="G32" i="1"/>
  <c r="F32" i="1"/>
  <c r="E31" i="1"/>
  <c r="G31" i="1" s="1"/>
  <c r="D31" i="1"/>
  <c r="D27" i="1" s="1"/>
  <c r="G30" i="1"/>
  <c r="F30" i="1"/>
  <c r="G29" i="1"/>
  <c r="F29" i="1"/>
  <c r="G26" i="1"/>
  <c r="F26" i="1"/>
  <c r="G24" i="1"/>
  <c r="F24" i="1"/>
  <c r="E24" i="1"/>
  <c r="D24" i="1"/>
  <c r="G23" i="1"/>
  <c r="F23" i="1"/>
  <c r="G22" i="1"/>
  <c r="F22" i="1"/>
  <c r="G21" i="1"/>
  <c r="F21" i="1"/>
  <c r="E19" i="1"/>
  <c r="G19" i="1" s="1"/>
  <c r="F18" i="1"/>
  <c r="G17" i="1"/>
  <c r="F17" i="1"/>
  <c r="G16" i="1"/>
  <c r="F16" i="1"/>
  <c r="E15" i="1"/>
  <c r="G15" i="1" s="1"/>
  <c r="D15" i="1"/>
  <c r="E47" i="1" l="1"/>
  <c r="G48" i="1"/>
  <c r="F48" i="1"/>
  <c r="E27" i="1"/>
  <c r="F65" i="1"/>
  <c r="E85" i="1"/>
  <c r="F85" i="1" s="1"/>
  <c r="F15" i="1"/>
  <c r="F19" i="1"/>
  <c r="F31" i="1"/>
  <c r="F37" i="1"/>
  <c r="G65" i="1"/>
  <c r="F81" i="1"/>
  <c r="F47" i="1" l="1"/>
  <c r="G47" i="1"/>
  <c r="G27" i="1"/>
  <c r="E14" i="1"/>
  <c r="F27" i="1"/>
  <c r="G14" i="1" l="1"/>
  <c r="E75" i="1"/>
  <c r="F14" i="1"/>
  <c r="F75" i="1" l="1"/>
  <c r="E76" i="1"/>
  <c r="G75" i="1"/>
  <c r="G76" i="1" l="1"/>
  <c r="F76" i="1"/>
</calcChain>
</file>

<file path=xl/sharedStrings.xml><?xml version="1.0" encoding="utf-8"?>
<sst xmlns="http://schemas.openxmlformats.org/spreadsheetml/2006/main" count="255" uniqueCount="172">
  <si>
    <t>Приложение 1</t>
  </si>
  <si>
    <t>к Правилам утверждения тарифов</t>
  </si>
  <si>
    <t>(цен, ставок сборов) и тарифных смет</t>
  </si>
  <si>
    <t>на регулируемые услуги (товары, работы)</t>
  </si>
  <si>
    <t>О Т Ч Е Т</t>
  </si>
  <si>
    <t xml:space="preserve">ОБ ИСПОЛНЕНИИ ТАРИФНОЙ СМЕТЫ </t>
  </si>
  <si>
    <t>на услуги водохозяйственной системы:</t>
  </si>
  <si>
    <t xml:space="preserve"> Регулирование поверхностного стока при помощи подпорных г/технических сооружений</t>
  </si>
  <si>
    <t xml:space="preserve"> Карагандинский филиал РГП "Казводхоз"  </t>
  </si>
  <si>
    <t>за  1 полугодие 2017  года</t>
  </si>
  <si>
    <t>№ п/п</t>
  </si>
  <si>
    <t>Наименование показателей</t>
  </si>
  <si>
    <t>ед.изм.</t>
  </si>
  <si>
    <t>Предусмотрено в утвержденной тарифной смете (годовые показатели)</t>
  </si>
  <si>
    <t>Фактически сложившиеся показатели тарифной сметы</t>
  </si>
  <si>
    <t>Отклонения,         +,-</t>
  </si>
  <si>
    <t>Отклониние, в %</t>
  </si>
  <si>
    <t>Причины отклонения</t>
  </si>
  <si>
    <t>I.</t>
  </si>
  <si>
    <t>Затраты на производство и предоставления услуг, всего</t>
  </si>
  <si>
    <t>тыс. тенге</t>
  </si>
  <si>
    <t xml:space="preserve">1. </t>
  </si>
  <si>
    <t>Материальные затраты, всего  в том числе</t>
  </si>
  <si>
    <t>1.1.</t>
  </si>
  <si>
    <t>ГСМ</t>
  </si>
  <si>
    <t>1.2.</t>
  </si>
  <si>
    <t>энергия</t>
  </si>
  <si>
    <t>Удорожание тарифа на э/энергию,  а так же ввод в эксплуатацию административно-бытового корпуса Самаркандского водохранилища (исполнение инвестиционной программы)</t>
  </si>
  <si>
    <t>1.3</t>
  </si>
  <si>
    <t>Покупные изделия ( шины)</t>
  </si>
  <si>
    <t>фактические затраты</t>
  </si>
  <si>
    <t>2.</t>
  </si>
  <si>
    <t>Затраты на оплату труда, всего</t>
  </si>
  <si>
    <t>в том числе:</t>
  </si>
  <si>
    <t>2.1</t>
  </si>
  <si>
    <t>заработная плата</t>
  </si>
  <si>
    <t>Заработная плата не повышалась с 2006 года</t>
  </si>
  <si>
    <t>2.2</t>
  </si>
  <si>
    <t xml:space="preserve">социальный налог </t>
  </si>
  <si>
    <t>Отчисления согласно заработной плате</t>
  </si>
  <si>
    <t>3.</t>
  </si>
  <si>
    <t>Амортизация</t>
  </si>
  <si>
    <t>4.</t>
  </si>
  <si>
    <t>Ремонт, всего</t>
  </si>
  <si>
    <t>4.1</t>
  </si>
  <si>
    <t>капитальный ремонт, не приводящий к росту стоимости основных средств</t>
  </si>
  <si>
    <t>работы будут проводиться с 1 июля 2017 г.</t>
  </si>
  <si>
    <t>5</t>
  </si>
  <si>
    <t xml:space="preserve">Прочие затраты, всего </t>
  </si>
  <si>
    <t>в т.ч.</t>
  </si>
  <si>
    <t>5.1</t>
  </si>
  <si>
    <t>охрана труда и техника безопасности</t>
  </si>
  <si>
    <t>5.2</t>
  </si>
  <si>
    <t>услуги связи</t>
  </si>
  <si>
    <t>Производственная необходимость связанная с паводковым периодом 2017 года</t>
  </si>
  <si>
    <t>5.3</t>
  </si>
  <si>
    <t>другие затраты, всего в том числе</t>
  </si>
  <si>
    <t>5.3.1</t>
  </si>
  <si>
    <t>технич.обслуж-е высокой линии электроснабжения и устран-е неисправностей</t>
  </si>
  <si>
    <t>5.3.2.</t>
  </si>
  <si>
    <t>подготовка кадров</t>
  </si>
  <si>
    <t>5.3.3</t>
  </si>
  <si>
    <t>услуги гидрометцентра</t>
  </si>
  <si>
    <t>Отклонения в связи с заключением договора с поставщиком  услуг.</t>
  </si>
  <si>
    <t>5.3.4.</t>
  </si>
  <si>
    <t>обследование козлового крана</t>
  </si>
  <si>
    <t>ремонт автотранспорта</t>
  </si>
  <si>
    <t>5.3.5.</t>
  </si>
  <si>
    <t>налоги, в т.ч.</t>
  </si>
  <si>
    <t xml:space="preserve"> - налог на транспорт</t>
  </si>
  <si>
    <t xml:space="preserve"> - налог на имущество</t>
  </si>
  <si>
    <t xml:space="preserve"> - налог на землю</t>
  </si>
  <si>
    <t>5.3.6</t>
  </si>
  <si>
    <t xml:space="preserve"> плата за эмиссию в окружающую среду</t>
  </si>
  <si>
    <t>5.3.7</t>
  </si>
  <si>
    <t>коммунальные услуги (тепло, вода, тбо, кск)</t>
  </si>
  <si>
    <t>5.3.8</t>
  </si>
  <si>
    <t>технический осмотр</t>
  </si>
  <si>
    <t>5.3.9</t>
  </si>
  <si>
    <t>объявление в газету</t>
  </si>
  <si>
    <t>5.3.10</t>
  </si>
  <si>
    <t>инспекционный аудит ИСО</t>
  </si>
  <si>
    <t>5.3.11</t>
  </si>
  <si>
    <t>лабораторные исследования воды</t>
  </si>
  <si>
    <t>II.</t>
  </si>
  <si>
    <t>Расходы периода, всего</t>
  </si>
  <si>
    <t>6.</t>
  </si>
  <si>
    <t>Общие и административные, всего</t>
  </si>
  <si>
    <t>6.1</t>
  </si>
  <si>
    <t>топливо</t>
  </si>
  <si>
    <t>6,2</t>
  </si>
  <si>
    <t>запасные части</t>
  </si>
  <si>
    <t>6.3</t>
  </si>
  <si>
    <t>заработная плата административного персонала</t>
  </si>
  <si>
    <t>6.4</t>
  </si>
  <si>
    <t>социальный налог</t>
  </si>
  <si>
    <t>6.5</t>
  </si>
  <si>
    <t>услуги банка</t>
  </si>
  <si>
    <t>Переход  на услугу: ИнтернетБанкинг, а так же  услуга -Онлайн.</t>
  </si>
  <si>
    <t>6.6</t>
  </si>
  <si>
    <t>амортизация</t>
  </si>
  <si>
    <t>6.7</t>
  </si>
  <si>
    <t>расходы на содержание и обслуживание технических средств управления,  вычислительной техники и т.д.</t>
  </si>
  <si>
    <t>Удорожание обслуживания программы 1С, повышение услуг по  обслуж. вычислительной техники</t>
  </si>
  <si>
    <t>6.8</t>
  </si>
  <si>
    <t>коммунальные услуги</t>
  </si>
  <si>
    <t>Удорожание тарифа на э/энергию</t>
  </si>
  <si>
    <t>6.10</t>
  </si>
  <si>
    <t>Производственная необходимость, связанная с паводковым периодом 2017 года</t>
  </si>
  <si>
    <t>6.11</t>
  </si>
  <si>
    <t>периодическая печать</t>
  </si>
  <si>
    <t>6.12</t>
  </si>
  <si>
    <t>налоги: в т.ч.</t>
  </si>
  <si>
    <t>налог на транспорт</t>
  </si>
  <si>
    <t>налог на имущество</t>
  </si>
  <si>
    <t>налог на землю</t>
  </si>
  <si>
    <t>6.13</t>
  </si>
  <si>
    <t>эмиссия в окруж.среду</t>
  </si>
  <si>
    <t>6.14</t>
  </si>
  <si>
    <t>другие расходы, в том числе</t>
  </si>
  <si>
    <t>6.14.1</t>
  </si>
  <si>
    <t>страхование</t>
  </si>
  <si>
    <t>Удорожание услуг поставщика</t>
  </si>
  <si>
    <t>6.14.2</t>
  </si>
  <si>
    <t>канцелярские расходы</t>
  </si>
  <si>
    <t>В связи с большим объемов отчетностей и  обосновывающих материалов для утверждения тарифной сметы, инвестиционной программы</t>
  </si>
  <si>
    <t>6.14.3</t>
  </si>
  <si>
    <t>командировочные расходы</t>
  </si>
  <si>
    <t>повышение МРП с 2012 года, а так же затраты связанные со сдачей объектов Жайрем-Каражал.</t>
  </si>
  <si>
    <t>6.14.4</t>
  </si>
  <si>
    <t>6.14.5</t>
  </si>
  <si>
    <t>аудиторские услуги</t>
  </si>
  <si>
    <t>6.14.6</t>
  </si>
  <si>
    <t>повышение квалификации</t>
  </si>
  <si>
    <t>6.14.7</t>
  </si>
  <si>
    <t>гос.регистрация объектов</t>
  </si>
  <si>
    <t>6.14.8</t>
  </si>
  <si>
    <t>7</t>
  </si>
  <si>
    <t>Расходы на выплату вознаграждений</t>
  </si>
  <si>
    <t>III.</t>
  </si>
  <si>
    <t>Всего затрат</t>
  </si>
  <si>
    <t>IY.</t>
  </si>
  <si>
    <t>Прибыль</t>
  </si>
  <si>
    <t>Y.</t>
  </si>
  <si>
    <t>Всего доходов</t>
  </si>
  <si>
    <t>VI.</t>
  </si>
  <si>
    <t xml:space="preserve">Объемы оказываемых услуг </t>
  </si>
  <si>
    <t>тыс. м3</t>
  </si>
  <si>
    <t>VII</t>
  </si>
  <si>
    <t>Тариф (без НДС)</t>
  </si>
  <si>
    <t xml:space="preserve"> тенге/м3</t>
  </si>
  <si>
    <t>VIII</t>
  </si>
  <si>
    <t>Справочно:</t>
  </si>
  <si>
    <t>Среднесписочная численность работников, всего</t>
  </si>
  <si>
    <t>человек</t>
  </si>
  <si>
    <t>7.1.</t>
  </si>
  <si>
    <t>производственныйи обслужив. персонал</t>
  </si>
  <si>
    <t>7.2.</t>
  </si>
  <si>
    <t>административный персонал</t>
  </si>
  <si>
    <t>8.</t>
  </si>
  <si>
    <t>Среднемесячная заработная плата, всего</t>
  </si>
  <si>
    <t>тенге</t>
  </si>
  <si>
    <t>8.1.</t>
  </si>
  <si>
    <t>производственного и обслуж.персонала</t>
  </si>
  <si>
    <t>8.2.</t>
  </si>
  <si>
    <t>административного персонала</t>
  </si>
  <si>
    <t xml:space="preserve">И.о.директора                                             </t>
  </si>
  <si>
    <t>Д.Абжанов</t>
  </si>
  <si>
    <t>И.о.главного бухгалтера</t>
  </si>
  <si>
    <t>М.Баранова</t>
  </si>
  <si>
    <t>Главный экономист</t>
  </si>
  <si>
    <t>Л.Ибраева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</si>
</sst>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#,##0.0"/>
    <numFmt numFmtId="166" formatCode="#,##0.0&quot;р.&quot;"/>
    <numFmt numFmtId="167" formatCode="0.0"/>
    <numFmt numFmtId="168" formatCode="#,##0.00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9"/>
      <name val="Times New Roman"/>
      <family val="1"/>
      <charset val="204"/>
    </font>
    <font>
      <b/>
      <i/>
      <sz val="8"/>
      <name val="Arial Cyr"/>
      <charset val="204"/>
    </font>
    <font>
      <i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7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7"/>
      <name val="Times New Roman"/>
      <family val="1"/>
    </font>
    <font>
      <b/>
      <i/>
      <sz val="7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i/>
      <sz val="8"/>
      <name val="Times New Roman"/>
      <family val="1"/>
    </font>
    <font>
      <i/>
      <sz val="7"/>
      <name val="Times New Roman"/>
      <family val="1"/>
    </font>
    <font>
      <b/>
      <sz val="8"/>
      <name val="Times New Roman"/>
      <family val="1"/>
      <charset val="204"/>
    </font>
    <font>
      <sz val="8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164" fontId="3" fillId="0" borderId="0" xfId="2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center" vertical="center" wrapText="1"/>
    </xf>
    <xf numFmtId="164" fontId="7" fillId="0" borderId="2" xfId="2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0" borderId="3" xfId="1" applyNumberFormat="1" applyFont="1" applyBorder="1" applyAlignment="1">
      <alignment horizontal="center" vertical="center" wrapText="1"/>
    </xf>
    <xf numFmtId="164" fontId="7" fillId="0" borderId="3" xfId="2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4" xfId="1" applyNumberFormat="1" applyFont="1" applyBorder="1" applyAlignment="1">
      <alignment horizontal="center" vertical="center" wrapText="1"/>
    </xf>
    <xf numFmtId="164" fontId="7" fillId="0" borderId="4" xfId="2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49" fontId="8" fillId="3" borderId="1" xfId="1" applyNumberFormat="1" applyFont="1" applyFill="1" applyBorder="1" applyAlignment="1">
      <alignment horizontal="center" vertical="center"/>
    </xf>
    <xf numFmtId="3" fontId="9" fillId="3" borderId="1" xfId="1" applyNumberFormat="1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horizontal="center" vertical="center" wrapText="1"/>
    </xf>
    <xf numFmtId="4" fontId="11" fillId="3" borderId="1" xfId="1" applyNumberFormat="1" applyFont="1" applyFill="1" applyBorder="1" applyAlignment="1">
      <alignment vertical="center"/>
    </xf>
    <xf numFmtId="4" fontId="12" fillId="3" borderId="4" xfId="1" applyNumberFormat="1" applyFont="1" applyFill="1" applyBorder="1" applyAlignment="1">
      <alignment vertical="center"/>
    </xf>
    <xf numFmtId="1" fontId="13" fillId="3" borderId="1" xfId="1" applyNumberFormat="1" applyFont="1" applyFill="1" applyBorder="1" applyAlignment="1">
      <alignment vertical="center"/>
    </xf>
    <xf numFmtId="165" fontId="11" fillId="3" borderId="1" xfId="1" applyNumberFormat="1" applyFont="1" applyFill="1" applyBorder="1" applyAlignment="1">
      <alignment horizontal="center" vertical="center"/>
    </xf>
    <xf numFmtId="2" fontId="1" fillId="0" borderId="0" xfId="1" applyNumberFormat="1"/>
    <xf numFmtId="49" fontId="14" fillId="3" borderId="1" xfId="1" applyNumberFormat="1" applyFont="1" applyFill="1" applyBorder="1" applyAlignment="1">
      <alignment horizontal="center" vertical="center"/>
    </xf>
    <xf numFmtId="3" fontId="14" fillId="3" borderId="1" xfId="1" applyNumberFormat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 wrapText="1"/>
    </xf>
    <xf numFmtId="4" fontId="16" fillId="3" borderId="1" xfId="1" applyNumberFormat="1" applyFont="1" applyFill="1" applyBorder="1" applyAlignment="1">
      <alignment vertical="center"/>
    </xf>
    <xf numFmtId="165" fontId="16" fillId="3" borderId="1" xfId="1" applyNumberFormat="1" applyFont="1" applyFill="1" applyBorder="1" applyAlignment="1">
      <alignment horizontal="center" vertical="center"/>
    </xf>
    <xf numFmtId="49" fontId="17" fillId="2" borderId="1" xfId="1" applyNumberFormat="1" applyFont="1" applyFill="1" applyBorder="1" applyAlignment="1">
      <alignment horizontal="center" vertical="center"/>
    </xf>
    <xf numFmtId="3" fontId="17" fillId="2" borderId="1" xfId="1" applyNumberFormat="1" applyFont="1" applyFill="1" applyBorder="1" applyAlignment="1">
      <alignment vertical="center" wrapText="1"/>
    </xf>
    <xf numFmtId="0" fontId="15" fillId="2" borderId="1" xfId="1" applyFont="1" applyFill="1" applyBorder="1" applyAlignment="1">
      <alignment horizontal="center" vertical="center" wrapText="1"/>
    </xf>
    <xf numFmtId="4" fontId="18" fillId="2" borderId="1" xfId="1" applyNumberFormat="1" applyFont="1" applyFill="1" applyBorder="1" applyAlignment="1">
      <alignment vertical="center"/>
    </xf>
    <xf numFmtId="4" fontId="13" fillId="4" borderId="4" xfId="1" applyNumberFormat="1" applyFont="1" applyFill="1" applyBorder="1" applyAlignment="1">
      <alignment vertical="center"/>
    </xf>
    <xf numFmtId="1" fontId="13" fillId="2" borderId="1" xfId="1" applyNumberFormat="1" applyFont="1" applyFill="1" applyBorder="1" applyAlignment="1">
      <alignment vertical="center"/>
    </xf>
    <xf numFmtId="165" fontId="18" fillId="2" borderId="1" xfId="1" applyNumberFormat="1" applyFont="1" applyFill="1" applyBorder="1" applyAlignment="1">
      <alignment horizontal="center" vertical="center" wrapText="1"/>
    </xf>
    <xf numFmtId="165" fontId="18" fillId="2" borderId="1" xfId="0" applyNumberFormat="1" applyFont="1" applyFill="1" applyBorder="1" applyAlignment="1">
      <alignment horizontal="center" vertical="center" wrapText="1"/>
    </xf>
    <xf numFmtId="165" fontId="19" fillId="2" borderId="1" xfId="1" applyNumberFormat="1" applyFont="1" applyFill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center" vertical="center"/>
    </xf>
    <xf numFmtId="3" fontId="14" fillId="2" borderId="1" xfId="1" applyNumberFormat="1" applyFont="1" applyFill="1" applyBorder="1" applyAlignment="1">
      <alignment horizontal="left" vertical="center" wrapText="1"/>
    </xf>
    <xf numFmtId="4" fontId="16" fillId="2" borderId="1" xfId="1" applyNumberFormat="1" applyFont="1" applyFill="1" applyBorder="1" applyAlignment="1">
      <alignment vertical="center"/>
    </xf>
    <xf numFmtId="4" fontId="13" fillId="2" borderId="4" xfId="1" applyNumberFormat="1" applyFont="1" applyFill="1" applyBorder="1" applyAlignment="1">
      <alignment vertical="center"/>
    </xf>
    <xf numFmtId="165" fontId="16" fillId="2" borderId="1" xfId="1" applyNumberFormat="1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center"/>
    </xf>
    <xf numFmtId="165" fontId="16" fillId="3" borderId="1" xfId="1" applyNumberFormat="1" applyFont="1" applyFill="1" applyBorder="1" applyAlignment="1">
      <alignment horizontal="center" vertical="center" wrapText="1"/>
    </xf>
    <xf numFmtId="4" fontId="12" fillId="4" borderId="4" xfId="1" applyNumberFormat="1" applyFont="1" applyFill="1" applyBorder="1" applyAlignment="1">
      <alignment vertical="center"/>
    </xf>
    <xf numFmtId="3" fontId="20" fillId="2" borderId="1" xfId="1" applyNumberFormat="1" applyFont="1" applyFill="1" applyBorder="1" applyAlignment="1">
      <alignment vertical="center" wrapText="1"/>
    </xf>
    <xf numFmtId="165" fontId="18" fillId="2" borderId="1" xfId="1" applyNumberFormat="1" applyFont="1" applyFill="1" applyBorder="1" applyAlignment="1">
      <alignment horizontal="center" vertical="center"/>
    </xf>
    <xf numFmtId="49" fontId="17" fillId="3" borderId="1" xfId="1" applyNumberFormat="1" applyFont="1" applyFill="1" applyBorder="1" applyAlignment="1">
      <alignment horizontal="center" vertical="center"/>
    </xf>
    <xf numFmtId="3" fontId="14" fillId="3" borderId="1" xfId="1" applyNumberFormat="1" applyFont="1" applyFill="1" applyBorder="1" applyAlignment="1">
      <alignment vertical="center" wrapText="1"/>
    </xf>
    <xf numFmtId="0" fontId="1" fillId="2" borderId="0" xfId="1" applyFill="1"/>
    <xf numFmtId="4" fontId="12" fillId="2" borderId="4" xfId="1" applyNumberFormat="1" applyFont="1" applyFill="1" applyBorder="1" applyAlignment="1">
      <alignment vertical="center"/>
    </xf>
    <xf numFmtId="3" fontId="17" fillId="2" borderId="1" xfId="1" applyNumberFormat="1" applyFont="1" applyFill="1" applyBorder="1" applyAlignment="1">
      <alignment horizontal="left" vertical="center" wrapText="1"/>
    </xf>
    <xf numFmtId="166" fontId="18" fillId="2" borderId="1" xfId="0" applyNumberFormat="1" applyFont="1" applyFill="1" applyBorder="1" applyAlignment="1">
      <alignment horizontal="center" vertical="center" wrapText="1"/>
    </xf>
    <xf numFmtId="4" fontId="13" fillId="4" borderId="1" xfId="1" applyNumberFormat="1" applyFont="1" applyFill="1" applyBorder="1" applyAlignment="1">
      <alignment vertical="center"/>
    </xf>
    <xf numFmtId="14" fontId="20" fillId="0" borderId="1" xfId="1" applyNumberFormat="1" applyFont="1" applyBorder="1" applyAlignment="1">
      <alignment horizontal="center"/>
    </xf>
    <xf numFmtId="4" fontId="21" fillId="2" borderId="1" xfId="1" applyNumberFormat="1" applyFont="1" applyFill="1" applyBorder="1" applyAlignment="1">
      <alignment vertical="center"/>
    </xf>
    <xf numFmtId="3" fontId="22" fillId="2" borderId="1" xfId="1" applyNumberFormat="1" applyFont="1" applyFill="1" applyBorder="1" applyAlignment="1">
      <alignment vertical="center" wrapText="1"/>
    </xf>
    <xf numFmtId="4" fontId="19" fillId="2" borderId="1" xfId="1" applyNumberFormat="1" applyFont="1" applyFill="1" applyBorder="1" applyAlignment="1">
      <alignment vertical="center"/>
    </xf>
    <xf numFmtId="165" fontId="21" fillId="2" borderId="1" xfId="1" applyNumberFormat="1" applyFont="1" applyFill="1" applyBorder="1" applyAlignment="1">
      <alignment horizontal="center" vertical="center" wrapText="1"/>
    </xf>
    <xf numFmtId="165" fontId="13" fillId="4" borderId="4" xfId="1" applyNumberFormat="1" applyFont="1" applyFill="1" applyBorder="1" applyAlignment="1">
      <alignment vertical="center"/>
    </xf>
    <xf numFmtId="49" fontId="10" fillId="3" borderId="1" xfId="1" applyNumberFormat="1" applyFont="1" applyFill="1" applyBorder="1" applyAlignment="1">
      <alignment horizontal="center" vertical="center"/>
    </xf>
    <xf numFmtId="3" fontId="6" fillId="3" borderId="1" xfId="1" applyNumberFormat="1" applyFont="1" applyFill="1" applyBorder="1" applyAlignment="1">
      <alignment horizontal="left" vertical="center" wrapText="1"/>
    </xf>
    <xf numFmtId="4" fontId="23" fillId="3" borderId="1" xfId="1" applyNumberFormat="1" applyFont="1" applyFill="1" applyBorder="1" applyAlignment="1">
      <alignment vertical="center" wrapText="1"/>
    </xf>
    <xf numFmtId="165" fontId="11" fillId="3" borderId="1" xfId="1" applyNumberFormat="1" applyFont="1" applyFill="1" applyBorder="1" applyAlignment="1">
      <alignment horizontal="center" vertical="center" wrapText="1"/>
    </xf>
    <xf numFmtId="4" fontId="1" fillId="0" borderId="0" xfId="1" applyNumberFormat="1"/>
    <xf numFmtId="4" fontId="16" fillId="3" borderId="1" xfId="1" applyNumberFormat="1" applyFont="1" applyFill="1" applyBorder="1" applyAlignment="1">
      <alignment vertical="center" wrapText="1"/>
    </xf>
    <xf numFmtId="4" fontId="16" fillId="2" borderId="1" xfId="1" applyNumberFormat="1" applyFont="1" applyFill="1" applyBorder="1" applyAlignment="1">
      <alignment vertical="center" wrapText="1"/>
    </xf>
    <xf numFmtId="165" fontId="16" fillId="2" borderId="1" xfId="1" applyNumberFormat="1" applyFont="1" applyFill="1" applyBorder="1" applyAlignment="1">
      <alignment horizontal="center" vertical="center" wrapText="1"/>
    </xf>
    <xf numFmtId="3" fontId="17" fillId="2" borderId="1" xfId="1" applyNumberFormat="1" applyFont="1" applyFill="1" applyBorder="1" applyAlignment="1">
      <alignment vertical="center"/>
    </xf>
    <xf numFmtId="165" fontId="13" fillId="4" borderId="1" xfId="1" applyNumberFormat="1" applyFont="1" applyFill="1" applyBorder="1" applyAlignment="1">
      <alignment vertical="center"/>
    </xf>
    <xf numFmtId="4" fontId="18" fillId="4" borderId="1" xfId="1" applyNumberFormat="1" applyFont="1" applyFill="1" applyBorder="1" applyAlignment="1">
      <alignment vertical="center"/>
    </xf>
    <xf numFmtId="4" fontId="24" fillId="4" borderId="4" xfId="1" applyNumberFormat="1" applyFont="1" applyFill="1" applyBorder="1" applyAlignment="1">
      <alignment vertical="center"/>
    </xf>
    <xf numFmtId="4" fontId="12" fillId="4" borderId="1" xfId="1" applyNumberFormat="1" applyFont="1" applyFill="1" applyBorder="1" applyAlignment="1">
      <alignment vertical="center"/>
    </xf>
    <xf numFmtId="2" fontId="13" fillId="4" borderId="4" xfId="1" applyNumberFormat="1" applyFont="1" applyFill="1" applyBorder="1" applyAlignment="1">
      <alignment vertical="center"/>
    </xf>
    <xf numFmtId="3" fontId="10" fillId="3" borderId="1" xfId="1" applyNumberFormat="1" applyFont="1" applyFill="1" applyBorder="1" applyAlignment="1">
      <alignment horizontal="left" vertical="center" wrapText="1"/>
    </xf>
    <xf numFmtId="4" fontId="23" fillId="3" borderId="1" xfId="1" applyNumberFormat="1" applyFont="1" applyFill="1" applyBorder="1" applyAlignment="1">
      <alignment vertical="center"/>
    </xf>
    <xf numFmtId="165" fontId="11" fillId="5" borderId="1" xfId="1" applyNumberFormat="1" applyFont="1" applyFill="1" applyBorder="1" applyAlignment="1">
      <alignment horizontal="center" vertical="center"/>
    </xf>
    <xf numFmtId="167" fontId="10" fillId="3" borderId="1" xfId="1" applyNumberFormat="1" applyFont="1" applyFill="1" applyBorder="1" applyAlignment="1">
      <alignment horizontal="center" vertical="center" wrapText="1"/>
    </xf>
    <xf numFmtId="168" fontId="23" fillId="3" borderId="1" xfId="1" applyNumberFormat="1" applyFont="1" applyFill="1" applyBorder="1" applyAlignment="1">
      <alignment vertical="center"/>
    </xf>
    <xf numFmtId="168" fontId="12" fillId="3" borderId="1" xfId="1" applyNumberFormat="1" applyFont="1" applyFill="1" applyBorder="1" applyAlignment="1">
      <alignment vertical="center"/>
    </xf>
    <xf numFmtId="168" fontId="11" fillId="5" borderId="1" xfId="1" applyNumberFormat="1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>
      <alignment horizontal="center" vertical="center"/>
    </xf>
    <xf numFmtId="3" fontId="10" fillId="2" borderId="1" xfId="1" applyNumberFormat="1" applyFont="1" applyFill="1" applyBorder="1" applyAlignment="1">
      <alignment horizontal="left" vertical="center" wrapText="1"/>
    </xf>
    <xf numFmtId="167" fontId="10" fillId="2" borderId="1" xfId="1" applyNumberFormat="1" applyFont="1" applyFill="1" applyBorder="1" applyAlignment="1">
      <alignment horizontal="center" vertical="center" wrapText="1"/>
    </xf>
    <xf numFmtId="4" fontId="11" fillId="2" borderId="1" xfId="1" applyNumberFormat="1" applyFont="1" applyFill="1" applyBorder="1" applyAlignment="1">
      <alignment vertical="center"/>
    </xf>
    <xf numFmtId="4" fontId="13" fillId="2" borderId="1" xfId="1" applyNumberFormat="1" applyFont="1" applyFill="1" applyBorder="1" applyAlignment="1">
      <alignment vertical="center"/>
    </xf>
    <xf numFmtId="1" fontId="13" fillId="4" borderId="1" xfId="1" applyNumberFormat="1" applyFont="1" applyFill="1" applyBorder="1" applyAlignment="1">
      <alignment vertical="center"/>
    </xf>
    <xf numFmtId="165" fontId="11" fillId="2" borderId="1" xfId="1" applyNumberFormat="1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/>
    </xf>
    <xf numFmtId="0" fontId="20" fillId="0" borderId="1" xfId="1" applyFont="1" applyBorder="1" applyAlignment="1">
      <alignment wrapText="1"/>
    </xf>
    <xf numFmtId="165" fontId="20" fillId="2" borderId="1" xfId="1" applyNumberFormat="1" applyFont="1" applyFill="1" applyBorder="1" applyAlignment="1">
      <alignment vertical="center"/>
    </xf>
    <xf numFmtId="0" fontId="20" fillId="0" borderId="1" xfId="1" applyFont="1" applyBorder="1"/>
    <xf numFmtId="16" fontId="20" fillId="0" borderId="1" xfId="1" applyNumberFormat="1" applyFont="1" applyBorder="1" applyAlignment="1">
      <alignment horizontal="center"/>
    </xf>
    <xf numFmtId="3" fontId="20" fillId="2" borderId="1" xfId="1" applyNumberFormat="1" applyFont="1" applyFill="1" applyBorder="1" applyAlignment="1">
      <alignment vertical="center"/>
    </xf>
    <xf numFmtId="3" fontId="20" fillId="2" borderId="3" xfId="1" applyNumberFormat="1" applyFont="1" applyFill="1" applyBorder="1" applyAlignment="1">
      <alignment vertical="center"/>
    </xf>
    <xf numFmtId="3" fontId="20" fillId="4" borderId="4" xfId="1" applyNumberFormat="1" applyFont="1" applyFill="1" applyBorder="1" applyAlignment="1">
      <alignment vertical="center"/>
    </xf>
    <xf numFmtId="0" fontId="20" fillId="0" borderId="1" xfId="1" applyFont="1" applyBorder="1" applyAlignment="1">
      <alignment vertical="center"/>
    </xf>
    <xf numFmtId="0" fontId="20" fillId="0" borderId="0" xfId="1" applyFont="1" applyBorder="1" applyAlignment="1">
      <alignment horizontal="center"/>
    </xf>
    <xf numFmtId="0" fontId="20" fillId="0" borderId="0" xfId="1" applyFont="1" applyBorder="1" applyAlignment="1">
      <alignment wrapText="1"/>
    </xf>
    <xf numFmtId="4" fontId="20" fillId="2" borderId="0" xfId="1" applyNumberFormat="1" applyFont="1" applyFill="1" applyBorder="1" applyAlignment="1">
      <alignment horizontal="center"/>
    </xf>
    <xf numFmtId="3" fontId="20" fillId="2" borderId="0" xfId="1" applyNumberFormat="1" applyFont="1" applyFill="1" applyBorder="1" applyAlignment="1">
      <alignment horizontal="center"/>
    </xf>
    <xf numFmtId="0" fontId="20" fillId="0" borderId="0" xfId="1" applyFont="1" applyBorder="1"/>
    <xf numFmtId="0" fontId="1" fillId="0" borderId="0" xfId="1" applyAlignment="1"/>
    <xf numFmtId="0" fontId="2" fillId="0" borderId="0" xfId="1" applyFont="1" applyAlignment="1"/>
    <xf numFmtId="0" fontId="2" fillId="0" borderId="0" xfId="1" applyFont="1" applyAlignment="1">
      <alignment horizontal="center"/>
    </xf>
  </cellXfs>
  <cellStyles count="3">
    <cellStyle name="Денежный 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topLeftCell="A40" zoomScaleNormal="100" workbookViewId="0">
      <selection activeCell="E67" sqref="E67"/>
    </sheetView>
  </sheetViews>
  <sheetFormatPr defaultRowHeight="12.75" x14ac:dyDescent="0.2"/>
  <cols>
    <col min="1" max="1" width="7" style="1" customWidth="1"/>
    <col min="2" max="2" width="28.42578125" style="1" customWidth="1"/>
    <col min="3" max="3" width="12.5703125" style="1" customWidth="1"/>
    <col min="4" max="4" width="15.7109375" style="1" customWidth="1"/>
    <col min="5" max="6" width="14.7109375" style="1" customWidth="1"/>
    <col min="7" max="7" width="12.85546875" style="1" customWidth="1"/>
    <col min="8" max="8" width="36.28515625" style="1" customWidth="1"/>
    <col min="9" max="9" width="10.140625" style="1" bestFit="1" customWidth="1"/>
    <col min="10" max="16384" width="9.140625" style="1"/>
  </cols>
  <sheetData>
    <row r="1" spans="1:9" x14ac:dyDescent="0.2">
      <c r="G1" s="2"/>
      <c r="H1" s="3" t="s">
        <v>0</v>
      </c>
    </row>
    <row r="2" spans="1:9" x14ac:dyDescent="0.2">
      <c r="G2" s="4" t="s">
        <v>1</v>
      </c>
      <c r="H2" s="4"/>
    </row>
    <row r="3" spans="1:9" x14ac:dyDescent="0.2">
      <c r="G3" s="4" t="s">
        <v>2</v>
      </c>
      <c r="H3" s="4"/>
    </row>
    <row r="4" spans="1:9" x14ac:dyDescent="0.2">
      <c r="G4" s="4" t="s">
        <v>3</v>
      </c>
      <c r="H4" s="4"/>
    </row>
    <row r="5" spans="1:9" ht="18" x14ac:dyDescent="0.25">
      <c r="A5" s="5" t="s">
        <v>4</v>
      </c>
      <c r="B5" s="5"/>
      <c r="C5" s="5"/>
      <c r="D5" s="5"/>
      <c r="E5" s="5"/>
      <c r="F5" s="5"/>
      <c r="G5" s="5"/>
      <c r="H5" s="5"/>
    </row>
    <row r="6" spans="1:9" ht="15.75" x14ac:dyDescent="0.25">
      <c r="A6" s="6" t="s">
        <v>5</v>
      </c>
      <c r="B6" s="6"/>
      <c r="C6" s="6"/>
      <c r="D6" s="6"/>
      <c r="E6" s="6"/>
      <c r="F6" s="6"/>
      <c r="G6" s="6"/>
      <c r="H6" s="6"/>
    </row>
    <row r="7" spans="1:9" ht="15.75" x14ac:dyDescent="0.25">
      <c r="A7" s="6" t="s">
        <v>6</v>
      </c>
      <c r="B7" s="6"/>
      <c r="C7" s="6"/>
      <c r="D7" s="6"/>
      <c r="E7" s="6"/>
      <c r="F7" s="6"/>
      <c r="G7" s="6"/>
      <c r="H7" s="6"/>
    </row>
    <row r="8" spans="1:9" ht="15" x14ac:dyDescent="0.2">
      <c r="A8" s="7" t="s">
        <v>7</v>
      </c>
      <c r="B8" s="7"/>
      <c r="C8" s="7"/>
      <c r="D8" s="7"/>
      <c r="E8" s="7"/>
      <c r="F8" s="7"/>
      <c r="G8" s="7"/>
      <c r="H8" s="7"/>
    </row>
    <row r="9" spans="1:9" ht="15.75" x14ac:dyDescent="0.25">
      <c r="A9" s="6" t="s">
        <v>8</v>
      </c>
      <c r="B9" s="6"/>
      <c r="C9" s="6"/>
      <c r="D9" s="6"/>
      <c r="E9" s="6"/>
      <c r="F9" s="6"/>
      <c r="G9" s="6"/>
      <c r="H9" s="6"/>
    </row>
    <row r="10" spans="1:9" ht="15.75" x14ac:dyDescent="0.25">
      <c r="A10" s="6" t="s">
        <v>9</v>
      </c>
      <c r="B10" s="6"/>
      <c r="C10" s="6"/>
      <c r="D10" s="6"/>
      <c r="E10" s="6"/>
      <c r="F10" s="6"/>
      <c r="G10" s="6"/>
      <c r="H10" s="6"/>
    </row>
    <row r="11" spans="1:9" ht="12.75" customHeight="1" x14ac:dyDescent="0.2">
      <c r="A11" s="8" t="s">
        <v>10</v>
      </c>
      <c r="B11" s="8" t="s">
        <v>11</v>
      </c>
      <c r="C11" s="8" t="s">
        <v>12</v>
      </c>
      <c r="D11" s="9" t="s">
        <v>13</v>
      </c>
      <c r="E11" s="10" t="s">
        <v>14</v>
      </c>
      <c r="F11" s="10" t="s">
        <v>15</v>
      </c>
      <c r="G11" s="11" t="s">
        <v>16</v>
      </c>
      <c r="H11" s="12" t="s">
        <v>17</v>
      </c>
    </row>
    <row r="12" spans="1:9" ht="3.75" customHeight="1" x14ac:dyDescent="0.2">
      <c r="A12" s="8"/>
      <c r="B12" s="8"/>
      <c r="C12" s="8"/>
      <c r="D12" s="13"/>
      <c r="E12" s="14"/>
      <c r="F12" s="14"/>
      <c r="G12" s="15"/>
      <c r="H12" s="16"/>
    </row>
    <row r="13" spans="1:9" ht="42.75" customHeight="1" x14ac:dyDescent="0.2">
      <c r="A13" s="8"/>
      <c r="B13" s="8"/>
      <c r="C13" s="8"/>
      <c r="D13" s="17"/>
      <c r="E13" s="18"/>
      <c r="F13" s="18"/>
      <c r="G13" s="19"/>
      <c r="H13" s="20"/>
    </row>
    <row r="14" spans="1:9" ht="24" x14ac:dyDescent="0.2">
      <c r="A14" s="21" t="s">
        <v>18</v>
      </c>
      <c r="B14" s="22" t="s">
        <v>19</v>
      </c>
      <c r="C14" s="23" t="s">
        <v>20</v>
      </c>
      <c r="D14" s="24">
        <v>131760.5</v>
      </c>
      <c r="E14" s="25">
        <f>E15+E19+E23+E24+E27</f>
        <v>52977.2</v>
      </c>
      <c r="F14" s="25">
        <f>E14-D14</f>
        <v>-78783.3</v>
      </c>
      <c r="G14" s="26">
        <f>E14/D14*100-100</f>
        <v>-59.792805886437897</v>
      </c>
      <c r="H14" s="27"/>
      <c r="I14" s="28"/>
    </row>
    <row r="15" spans="1:9" x14ac:dyDescent="0.2">
      <c r="A15" s="29" t="s">
        <v>21</v>
      </c>
      <c r="B15" s="30" t="s">
        <v>22</v>
      </c>
      <c r="C15" s="31" t="s">
        <v>20</v>
      </c>
      <c r="D15" s="32">
        <f>D16+D17</f>
        <v>3788.7</v>
      </c>
      <c r="E15" s="32">
        <f>SUM(E16:E18)</f>
        <v>2564.1</v>
      </c>
      <c r="F15" s="25">
        <f t="shared" ref="F15:F78" si="0">E15-D15</f>
        <v>-1224.5999999999999</v>
      </c>
      <c r="G15" s="26">
        <f>E15/D15*100-100</f>
        <v>-32.322432496634733</v>
      </c>
      <c r="H15" s="33"/>
      <c r="I15" s="28"/>
    </row>
    <row r="16" spans="1:9" x14ac:dyDescent="0.2">
      <c r="A16" s="34" t="s">
        <v>23</v>
      </c>
      <c r="B16" s="35" t="s">
        <v>24</v>
      </c>
      <c r="C16" s="36" t="s">
        <v>20</v>
      </c>
      <c r="D16" s="37">
        <v>2613.4</v>
      </c>
      <c r="E16" s="38">
        <v>793.5</v>
      </c>
      <c r="F16" s="38">
        <f t="shared" si="0"/>
        <v>-1819.9</v>
      </c>
      <c r="G16" s="39">
        <f>E16/D16*100-100</f>
        <v>-69.637254151679798</v>
      </c>
      <c r="H16" s="40"/>
      <c r="I16" s="28"/>
    </row>
    <row r="17" spans="1:9" ht="54.75" customHeight="1" x14ac:dyDescent="0.2">
      <c r="A17" s="34" t="s">
        <v>25</v>
      </c>
      <c r="B17" s="35" t="s">
        <v>26</v>
      </c>
      <c r="C17" s="36" t="s">
        <v>20</v>
      </c>
      <c r="D17" s="37">
        <v>1175.3</v>
      </c>
      <c r="E17" s="38">
        <v>1631.2</v>
      </c>
      <c r="F17" s="38">
        <f t="shared" si="0"/>
        <v>455.90000000000009</v>
      </c>
      <c r="G17" s="39">
        <f>E17/D17*100-100</f>
        <v>38.790096145664961</v>
      </c>
      <c r="H17" s="41" t="s">
        <v>27</v>
      </c>
      <c r="I17" s="28"/>
    </row>
    <row r="18" spans="1:9" x14ac:dyDescent="0.2">
      <c r="A18" s="34" t="s">
        <v>28</v>
      </c>
      <c r="B18" s="35" t="s">
        <v>29</v>
      </c>
      <c r="C18" s="36" t="s">
        <v>20</v>
      </c>
      <c r="D18" s="37">
        <v>0</v>
      </c>
      <c r="E18" s="38">
        <v>139.4</v>
      </c>
      <c r="F18" s="38">
        <f t="shared" si="0"/>
        <v>139.4</v>
      </c>
      <c r="G18" s="39"/>
      <c r="H18" s="42" t="s">
        <v>30</v>
      </c>
      <c r="I18" s="28"/>
    </row>
    <row r="19" spans="1:9" x14ac:dyDescent="0.2">
      <c r="A19" s="29" t="s">
        <v>31</v>
      </c>
      <c r="B19" s="30" t="s">
        <v>32</v>
      </c>
      <c r="C19" s="31" t="s">
        <v>20</v>
      </c>
      <c r="D19" s="32">
        <v>12487.1</v>
      </c>
      <c r="E19" s="25">
        <f>E21+E22</f>
        <v>13092.199999999999</v>
      </c>
      <c r="F19" s="25">
        <f t="shared" si="0"/>
        <v>605.09999999999854</v>
      </c>
      <c r="G19" s="26">
        <f>E19/D19*100-100</f>
        <v>4.8458008664942156</v>
      </c>
      <c r="H19" s="33"/>
      <c r="I19" s="28"/>
    </row>
    <row r="20" spans="1:9" x14ac:dyDescent="0.2">
      <c r="A20" s="43"/>
      <c r="B20" s="44" t="s">
        <v>33</v>
      </c>
      <c r="C20" s="36"/>
      <c r="D20" s="45"/>
      <c r="E20" s="46"/>
      <c r="F20" s="38"/>
      <c r="G20" s="39"/>
      <c r="H20" s="47"/>
      <c r="I20" s="28"/>
    </row>
    <row r="21" spans="1:9" x14ac:dyDescent="0.2">
      <c r="A21" s="43" t="s">
        <v>34</v>
      </c>
      <c r="B21" s="35" t="s">
        <v>35</v>
      </c>
      <c r="C21" s="36" t="s">
        <v>20</v>
      </c>
      <c r="D21" s="37">
        <v>11362.3</v>
      </c>
      <c r="E21" s="38">
        <v>11877.3</v>
      </c>
      <c r="F21" s="38">
        <f t="shared" si="0"/>
        <v>515</v>
      </c>
      <c r="G21" s="39">
        <f>E21/D21*100-100</f>
        <v>4.5325330258838363</v>
      </c>
      <c r="H21" s="48" t="s">
        <v>36</v>
      </c>
      <c r="I21" s="28"/>
    </row>
    <row r="22" spans="1:9" x14ac:dyDescent="0.2">
      <c r="A22" s="43" t="s">
        <v>37</v>
      </c>
      <c r="B22" s="35" t="s">
        <v>38</v>
      </c>
      <c r="C22" s="36" t="s">
        <v>20</v>
      </c>
      <c r="D22" s="37">
        <v>1124.8599999999999</v>
      </c>
      <c r="E22" s="38">
        <v>1214.9000000000001</v>
      </c>
      <c r="F22" s="38">
        <f t="shared" si="0"/>
        <v>90.040000000000191</v>
      </c>
      <c r="G22" s="39">
        <f>E22/D22*100-100</f>
        <v>8.0045516775421106</v>
      </c>
      <c r="H22" s="48" t="s">
        <v>39</v>
      </c>
      <c r="I22" s="28"/>
    </row>
    <row r="23" spans="1:9" x14ac:dyDescent="0.2">
      <c r="A23" s="29" t="s">
        <v>40</v>
      </c>
      <c r="B23" s="30" t="s">
        <v>41</v>
      </c>
      <c r="C23" s="31" t="s">
        <v>20</v>
      </c>
      <c r="D23" s="32">
        <v>25398</v>
      </c>
      <c r="E23" s="25">
        <v>11250</v>
      </c>
      <c r="F23" s="25">
        <f t="shared" si="0"/>
        <v>-14148</v>
      </c>
      <c r="G23" s="26">
        <f>E23/D23*100-100</f>
        <v>-55.705173635719348</v>
      </c>
      <c r="H23" s="49"/>
      <c r="I23" s="28"/>
    </row>
    <row r="24" spans="1:9" x14ac:dyDescent="0.2">
      <c r="A24" s="29" t="s">
        <v>42</v>
      </c>
      <c r="B24" s="30" t="s">
        <v>43</v>
      </c>
      <c r="C24" s="31" t="s">
        <v>20</v>
      </c>
      <c r="D24" s="32">
        <f>D26</f>
        <v>91806</v>
      </c>
      <c r="E24" s="25">
        <f>E26</f>
        <v>21474.6</v>
      </c>
      <c r="F24" s="25">
        <f t="shared" si="0"/>
        <v>-70331.399999999994</v>
      </c>
      <c r="G24" s="26">
        <f>E24/D24*100-100</f>
        <v>-76.608718384419319</v>
      </c>
      <c r="H24" s="33"/>
      <c r="I24" s="28"/>
    </row>
    <row r="25" spans="1:9" x14ac:dyDescent="0.2">
      <c r="A25" s="43"/>
      <c r="B25" s="44" t="s">
        <v>33</v>
      </c>
      <c r="C25" s="36"/>
      <c r="D25" s="45"/>
      <c r="E25" s="46"/>
      <c r="F25" s="50"/>
      <c r="G25" s="39"/>
      <c r="H25" s="47"/>
      <c r="I25" s="28"/>
    </row>
    <row r="26" spans="1:9" ht="21" x14ac:dyDescent="0.2">
      <c r="A26" s="34" t="s">
        <v>44</v>
      </c>
      <c r="B26" s="51" t="s">
        <v>45</v>
      </c>
      <c r="C26" s="36" t="s">
        <v>20</v>
      </c>
      <c r="D26" s="37">
        <v>91806</v>
      </c>
      <c r="E26" s="38">
        <v>21474.6</v>
      </c>
      <c r="F26" s="50">
        <f t="shared" si="0"/>
        <v>-70331.399999999994</v>
      </c>
      <c r="G26" s="39">
        <f>E26/D26*100-100</f>
        <v>-76.608718384419319</v>
      </c>
      <c r="H26" s="52" t="s">
        <v>46</v>
      </c>
      <c r="I26" s="28"/>
    </row>
    <row r="27" spans="1:9" s="55" customFormat="1" x14ac:dyDescent="0.2">
      <c r="A27" s="53" t="s">
        <v>47</v>
      </c>
      <c r="B27" s="54" t="s">
        <v>48</v>
      </c>
      <c r="C27" s="31" t="s">
        <v>20</v>
      </c>
      <c r="D27" s="32">
        <f>D29+D30+D31</f>
        <v>4210.2</v>
      </c>
      <c r="E27" s="32">
        <f>SUM(E29:E31)</f>
        <v>4596.3</v>
      </c>
      <c r="F27" s="25">
        <f t="shared" si="0"/>
        <v>386.10000000000036</v>
      </c>
      <c r="G27" s="26">
        <f>E27/D27*100-100</f>
        <v>9.1705857203933334</v>
      </c>
      <c r="H27" s="33"/>
      <c r="I27" s="28"/>
    </row>
    <row r="28" spans="1:9" s="55" customFormat="1" x14ac:dyDescent="0.2">
      <c r="A28" s="34"/>
      <c r="B28" s="51" t="s">
        <v>49</v>
      </c>
      <c r="C28" s="36"/>
      <c r="D28" s="45"/>
      <c r="E28" s="56"/>
      <c r="F28" s="38"/>
      <c r="G28" s="39"/>
      <c r="H28" s="47"/>
      <c r="I28" s="28"/>
    </row>
    <row r="29" spans="1:9" s="55" customFormat="1" x14ac:dyDescent="0.2">
      <c r="A29" s="34" t="s">
        <v>50</v>
      </c>
      <c r="B29" s="57" t="s">
        <v>51</v>
      </c>
      <c r="C29" s="36" t="s">
        <v>20</v>
      </c>
      <c r="D29" s="37">
        <v>281.3</v>
      </c>
      <c r="E29" s="38">
        <v>0</v>
      </c>
      <c r="F29" s="38">
        <f t="shared" si="0"/>
        <v>-281.3</v>
      </c>
      <c r="G29" s="39">
        <f t="shared" ref="G29:G38" si="1">E29/D29*100-100</f>
        <v>-100</v>
      </c>
      <c r="H29" s="52"/>
      <c r="I29" s="28"/>
    </row>
    <row r="30" spans="1:9" s="55" customFormat="1" ht="22.5" x14ac:dyDescent="0.2">
      <c r="A30" s="34" t="s">
        <v>52</v>
      </c>
      <c r="B30" s="35" t="s">
        <v>53</v>
      </c>
      <c r="C30" s="36" t="s">
        <v>20</v>
      </c>
      <c r="D30" s="37">
        <v>24.5</v>
      </c>
      <c r="E30" s="38">
        <v>43.8</v>
      </c>
      <c r="F30" s="38">
        <f t="shared" si="0"/>
        <v>19.299999999999997</v>
      </c>
      <c r="G30" s="39">
        <f t="shared" si="1"/>
        <v>78.775510204081627</v>
      </c>
      <c r="H30" s="58" t="s">
        <v>54</v>
      </c>
      <c r="I30" s="28"/>
    </row>
    <row r="31" spans="1:9" s="55" customFormat="1" x14ac:dyDescent="0.2">
      <c r="A31" s="34" t="s">
        <v>55</v>
      </c>
      <c r="B31" s="35" t="s">
        <v>56</v>
      </c>
      <c r="C31" s="36" t="s">
        <v>20</v>
      </c>
      <c r="D31" s="37">
        <f>D32+D33+D34+D35+D37</f>
        <v>3904.4</v>
      </c>
      <c r="E31" s="37">
        <f>E32+E33+E34+E35+E36+E37+E41+E42+E43+E44+E45+E46</f>
        <v>4552.5</v>
      </c>
      <c r="F31" s="38">
        <f t="shared" si="0"/>
        <v>648.09999999999991</v>
      </c>
      <c r="G31" s="39">
        <f t="shared" si="1"/>
        <v>16.599221391250893</v>
      </c>
      <c r="H31" s="52"/>
      <c r="I31" s="28"/>
    </row>
    <row r="32" spans="1:9" ht="21" x14ac:dyDescent="0.2">
      <c r="A32" s="34" t="s">
        <v>57</v>
      </c>
      <c r="B32" s="35" t="s">
        <v>58</v>
      </c>
      <c r="C32" s="36" t="s">
        <v>20</v>
      </c>
      <c r="D32" s="37">
        <v>161</v>
      </c>
      <c r="E32" s="59">
        <v>69.599999999999994</v>
      </c>
      <c r="F32" s="59">
        <f t="shared" si="0"/>
        <v>-91.4</v>
      </c>
      <c r="G32" s="39">
        <f t="shared" si="1"/>
        <v>-56.770186335403736</v>
      </c>
      <c r="H32" s="41"/>
      <c r="I32" s="28"/>
    </row>
    <row r="33" spans="1:10" x14ac:dyDescent="0.2">
      <c r="A33" s="34" t="s">
        <v>59</v>
      </c>
      <c r="B33" s="35" t="s">
        <v>60</v>
      </c>
      <c r="C33" s="36" t="s">
        <v>20</v>
      </c>
      <c r="D33" s="37">
        <v>37.9</v>
      </c>
      <c r="E33" s="38">
        <v>55.9</v>
      </c>
      <c r="F33" s="38">
        <f t="shared" si="0"/>
        <v>18</v>
      </c>
      <c r="G33" s="39">
        <f t="shared" si="1"/>
        <v>47.493403693931413</v>
      </c>
      <c r="H33" s="52"/>
      <c r="I33" s="28"/>
    </row>
    <row r="34" spans="1:10" ht="22.5" x14ac:dyDescent="0.2">
      <c r="A34" s="34" t="s">
        <v>61</v>
      </c>
      <c r="B34" s="35" t="s">
        <v>62</v>
      </c>
      <c r="C34" s="36"/>
      <c r="D34" s="37">
        <v>1200.5999999999999</v>
      </c>
      <c r="E34" s="38">
        <v>117.3</v>
      </c>
      <c r="F34" s="38">
        <f t="shared" si="0"/>
        <v>-1083.3</v>
      </c>
      <c r="G34" s="39">
        <f t="shared" si="1"/>
        <v>-90.229885057471265</v>
      </c>
      <c r="H34" s="41" t="s">
        <v>63</v>
      </c>
      <c r="I34" s="28"/>
    </row>
    <row r="35" spans="1:10" x14ac:dyDescent="0.2">
      <c r="A35" s="60" t="s">
        <v>64</v>
      </c>
      <c r="B35" s="51" t="s">
        <v>65</v>
      </c>
      <c r="C35" s="36" t="s">
        <v>20</v>
      </c>
      <c r="D35" s="61">
        <v>132.1</v>
      </c>
      <c r="E35" s="38">
        <v>0</v>
      </c>
      <c r="F35" s="38">
        <f t="shared" si="0"/>
        <v>-132.1</v>
      </c>
      <c r="G35" s="39">
        <f t="shared" si="1"/>
        <v>-100</v>
      </c>
      <c r="H35" s="41"/>
      <c r="I35" s="28"/>
    </row>
    <row r="36" spans="1:10" x14ac:dyDescent="0.2">
      <c r="A36" s="60"/>
      <c r="B36" s="51" t="s">
        <v>66</v>
      </c>
      <c r="C36" s="36"/>
      <c r="D36" s="61">
        <v>0</v>
      </c>
      <c r="E36" s="38">
        <v>901.5</v>
      </c>
      <c r="F36" s="38">
        <v>4154.8</v>
      </c>
      <c r="G36" s="39"/>
      <c r="H36" s="42" t="s">
        <v>30</v>
      </c>
      <c r="I36" s="28"/>
    </row>
    <row r="37" spans="1:10" x14ac:dyDescent="0.2">
      <c r="A37" s="34" t="s">
        <v>67</v>
      </c>
      <c r="B37" s="35" t="s">
        <v>68</v>
      </c>
      <c r="C37" s="36" t="s">
        <v>20</v>
      </c>
      <c r="D37" s="37">
        <f>D38+D39+D40</f>
        <v>2372.8000000000002</v>
      </c>
      <c r="E37" s="37">
        <f>E38+E39+E40</f>
        <v>2517.1999999999998</v>
      </c>
      <c r="F37" s="38">
        <f t="shared" si="0"/>
        <v>144.39999999999964</v>
      </c>
      <c r="G37" s="39">
        <f t="shared" si="1"/>
        <v>6.0856372218475769</v>
      </c>
      <c r="H37" s="52"/>
      <c r="I37" s="28"/>
    </row>
    <row r="38" spans="1:10" x14ac:dyDescent="0.2">
      <c r="A38" s="34"/>
      <c r="B38" s="62" t="s">
        <v>69</v>
      </c>
      <c r="C38" s="36" t="s">
        <v>20</v>
      </c>
      <c r="D38" s="63">
        <v>100.4</v>
      </c>
      <c r="E38" s="38">
        <v>0</v>
      </c>
      <c r="F38" s="38">
        <f t="shared" si="0"/>
        <v>-100.4</v>
      </c>
      <c r="G38" s="39">
        <f t="shared" si="1"/>
        <v>-100</v>
      </c>
      <c r="H38" s="42"/>
      <c r="I38" s="28"/>
    </row>
    <row r="39" spans="1:10" x14ac:dyDescent="0.2">
      <c r="A39" s="34"/>
      <c r="B39" s="62" t="s">
        <v>70</v>
      </c>
      <c r="C39" s="36" t="s">
        <v>20</v>
      </c>
      <c r="D39" s="63">
        <v>1601.5</v>
      </c>
      <c r="E39" s="38">
        <v>1951.8</v>
      </c>
      <c r="F39" s="38">
        <f t="shared" si="0"/>
        <v>350.29999999999995</v>
      </c>
      <c r="G39" s="39">
        <f>E39/D39*100-100</f>
        <v>21.873243833905718</v>
      </c>
      <c r="H39" s="42"/>
      <c r="I39" s="28"/>
    </row>
    <row r="40" spans="1:10" x14ac:dyDescent="0.2">
      <c r="A40" s="34"/>
      <c r="B40" s="62" t="s">
        <v>71</v>
      </c>
      <c r="C40" s="36" t="s">
        <v>20</v>
      </c>
      <c r="D40" s="63">
        <v>670.9</v>
      </c>
      <c r="E40" s="38">
        <v>565.4</v>
      </c>
      <c r="F40" s="38">
        <f t="shared" si="0"/>
        <v>-105.5</v>
      </c>
      <c r="G40" s="39">
        <f t="shared" ref="G40" si="2">E40/D40*100-100</f>
        <v>-15.725145327172456</v>
      </c>
      <c r="H40" s="64"/>
      <c r="I40" s="28"/>
    </row>
    <row r="41" spans="1:10" x14ac:dyDescent="0.2">
      <c r="A41" s="34" t="s">
        <v>72</v>
      </c>
      <c r="B41" s="51" t="s">
        <v>73</v>
      </c>
      <c r="C41" s="36" t="s">
        <v>20</v>
      </c>
      <c r="D41" s="63">
        <v>0</v>
      </c>
      <c r="E41" s="65">
        <v>28.5</v>
      </c>
      <c r="F41" s="38">
        <f t="shared" si="0"/>
        <v>28.5</v>
      </c>
      <c r="G41" s="39"/>
      <c r="H41" s="42" t="s">
        <v>30</v>
      </c>
      <c r="I41" s="28"/>
    </row>
    <row r="42" spans="1:10" x14ac:dyDescent="0.2">
      <c r="A42" s="34" t="s">
        <v>74</v>
      </c>
      <c r="B42" s="51" t="s">
        <v>75</v>
      </c>
      <c r="C42" s="36" t="s">
        <v>20</v>
      </c>
      <c r="D42" s="63">
        <v>0</v>
      </c>
      <c r="E42" s="38">
        <v>862.5</v>
      </c>
      <c r="F42" s="38">
        <f t="shared" si="0"/>
        <v>862.5</v>
      </c>
      <c r="G42" s="39"/>
      <c r="H42" s="42" t="s">
        <v>30</v>
      </c>
      <c r="I42" s="28"/>
    </row>
    <row r="43" spans="1:10" x14ac:dyDescent="0.2">
      <c r="A43" s="34" t="s">
        <v>76</v>
      </c>
      <c r="B43" s="51" t="s">
        <v>77</v>
      </c>
      <c r="C43" s="36" t="s">
        <v>20</v>
      </c>
      <c r="D43" s="63">
        <v>0</v>
      </c>
      <c r="E43" s="38">
        <v>0</v>
      </c>
      <c r="F43" s="38">
        <f t="shared" si="0"/>
        <v>0</v>
      </c>
      <c r="G43" s="39"/>
      <c r="H43" s="42" t="s">
        <v>30</v>
      </c>
      <c r="I43" s="28"/>
    </row>
    <row r="44" spans="1:10" x14ac:dyDescent="0.2">
      <c r="A44" s="34" t="s">
        <v>78</v>
      </c>
      <c r="B44" s="51" t="s">
        <v>79</v>
      </c>
      <c r="C44" s="36" t="s">
        <v>20</v>
      </c>
      <c r="D44" s="63">
        <v>0</v>
      </c>
      <c r="E44" s="38">
        <v>0</v>
      </c>
      <c r="F44" s="38">
        <f t="shared" si="0"/>
        <v>0</v>
      </c>
      <c r="G44" s="39"/>
      <c r="H44" s="42" t="s">
        <v>30</v>
      </c>
      <c r="I44" s="28"/>
    </row>
    <row r="45" spans="1:10" x14ac:dyDescent="0.2">
      <c r="A45" s="34" t="s">
        <v>80</v>
      </c>
      <c r="B45" s="51" t="s">
        <v>81</v>
      </c>
      <c r="C45" s="36" t="s">
        <v>20</v>
      </c>
      <c r="D45" s="63">
        <v>0</v>
      </c>
      <c r="E45" s="38">
        <v>0</v>
      </c>
      <c r="F45" s="38">
        <f t="shared" si="0"/>
        <v>0</v>
      </c>
      <c r="G45" s="39"/>
      <c r="H45" s="42" t="s">
        <v>30</v>
      </c>
      <c r="I45" s="28"/>
    </row>
    <row r="46" spans="1:10" x14ac:dyDescent="0.2">
      <c r="A46" s="34" t="s">
        <v>82</v>
      </c>
      <c r="B46" s="51" t="s">
        <v>83</v>
      </c>
      <c r="C46" s="36" t="s">
        <v>20</v>
      </c>
      <c r="D46" s="63">
        <v>0</v>
      </c>
      <c r="E46" s="38">
        <v>0</v>
      </c>
      <c r="F46" s="38">
        <f t="shared" si="0"/>
        <v>0</v>
      </c>
      <c r="G46" s="39"/>
      <c r="H46" s="42" t="s">
        <v>30</v>
      </c>
      <c r="I46" s="28"/>
    </row>
    <row r="47" spans="1:10" x14ac:dyDescent="0.2">
      <c r="A47" s="66" t="s">
        <v>84</v>
      </c>
      <c r="B47" s="67" t="s">
        <v>85</v>
      </c>
      <c r="C47" s="23" t="s">
        <v>20</v>
      </c>
      <c r="D47" s="68">
        <v>7576.3</v>
      </c>
      <c r="E47" s="25">
        <f>E48</f>
        <v>6904.5</v>
      </c>
      <c r="F47" s="25">
        <f t="shared" si="0"/>
        <v>-671.80000000000018</v>
      </c>
      <c r="G47" s="26">
        <f>E47/D47*100-100</f>
        <v>-8.8671251138418512</v>
      </c>
      <c r="H47" s="69"/>
      <c r="I47" s="28"/>
      <c r="J47" s="70"/>
    </row>
    <row r="48" spans="1:10" x14ac:dyDescent="0.2">
      <c r="A48" s="29" t="s">
        <v>86</v>
      </c>
      <c r="B48" s="30" t="s">
        <v>87</v>
      </c>
      <c r="C48" s="31" t="s">
        <v>20</v>
      </c>
      <c r="D48" s="71">
        <v>7576.3</v>
      </c>
      <c r="E48" s="71">
        <f>E50+E51+E52+E53+E54+E55+E56+E57+E58+E59+E60+E64+E65</f>
        <v>6904.5</v>
      </c>
      <c r="F48" s="25">
        <f t="shared" si="0"/>
        <v>-671.80000000000018</v>
      </c>
      <c r="G48" s="26">
        <f>E48/D48*100-100</f>
        <v>-8.8671251138418512</v>
      </c>
      <c r="H48" s="49"/>
    </row>
    <row r="49" spans="1:9" x14ac:dyDescent="0.2">
      <c r="A49" s="43"/>
      <c r="B49" s="44" t="s">
        <v>33</v>
      </c>
      <c r="C49" s="36"/>
      <c r="D49" s="72"/>
      <c r="E49" s="46"/>
      <c r="F49" s="50"/>
      <c r="G49" s="39"/>
      <c r="H49" s="73"/>
    </row>
    <row r="50" spans="1:9" x14ac:dyDescent="0.2">
      <c r="A50" s="34" t="s">
        <v>88</v>
      </c>
      <c r="B50" s="35" t="s">
        <v>89</v>
      </c>
      <c r="C50" s="36" t="s">
        <v>20</v>
      </c>
      <c r="D50" s="37">
        <v>213.6</v>
      </c>
      <c r="E50" s="38">
        <v>102</v>
      </c>
      <c r="F50" s="50">
        <f t="shared" si="0"/>
        <v>-111.6</v>
      </c>
      <c r="G50" s="39">
        <f>E50/D50*100-100</f>
        <v>-52.247191011235955</v>
      </c>
      <c r="H50" s="52"/>
    </row>
    <row r="51" spans="1:9" x14ac:dyDescent="0.2">
      <c r="A51" s="34" t="s">
        <v>90</v>
      </c>
      <c r="B51" s="35" t="s">
        <v>91</v>
      </c>
      <c r="C51" s="36" t="s">
        <v>20</v>
      </c>
      <c r="D51" s="37">
        <v>0</v>
      </c>
      <c r="E51" s="38"/>
      <c r="F51" s="50">
        <f t="shared" si="0"/>
        <v>0</v>
      </c>
      <c r="G51" s="39"/>
      <c r="H51" s="52"/>
    </row>
    <row r="52" spans="1:9" ht="15" customHeight="1" x14ac:dyDescent="0.2">
      <c r="A52" s="34" t="s">
        <v>92</v>
      </c>
      <c r="B52" s="35" t="s">
        <v>93</v>
      </c>
      <c r="C52" s="36" t="s">
        <v>20</v>
      </c>
      <c r="D52" s="37">
        <v>3463.56</v>
      </c>
      <c r="E52" s="59">
        <v>2839.2</v>
      </c>
      <c r="F52" s="50">
        <f t="shared" si="0"/>
        <v>-624.36000000000013</v>
      </c>
      <c r="G52" s="39">
        <f t="shared" ref="G52:G68" si="3">E52/D52*100-100</f>
        <v>-18.026539167792677</v>
      </c>
      <c r="H52" s="48" t="s">
        <v>36</v>
      </c>
    </row>
    <row r="53" spans="1:9" x14ac:dyDescent="0.2">
      <c r="A53" s="34" t="s">
        <v>94</v>
      </c>
      <c r="B53" s="35" t="s">
        <v>95</v>
      </c>
      <c r="C53" s="36" t="s">
        <v>20</v>
      </c>
      <c r="D53" s="37">
        <v>342.89</v>
      </c>
      <c r="E53" s="38">
        <v>286.8</v>
      </c>
      <c r="F53" s="50">
        <f t="shared" si="0"/>
        <v>-56.089999999999975</v>
      </c>
      <c r="G53" s="39">
        <f t="shared" si="3"/>
        <v>-16.358015690163015</v>
      </c>
      <c r="H53" s="48" t="s">
        <v>39</v>
      </c>
      <c r="I53" s="28"/>
    </row>
    <row r="54" spans="1:9" ht="22.5" x14ac:dyDescent="0.2">
      <c r="A54" s="34" t="s">
        <v>96</v>
      </c>
      <c r="B54" s="35" t="s">
        <v>97</v>
      </c>
      <c r="C54" s="36" t="s">
        <v>20</v>
      </c>
      <c r="D54" s="37">
        <v>509.5</v>
      </c>
      <c r="E54" s="38">
        <v>62.2</v>
      </c>
      <c r="F54" s="50">
        <f t="shared" si="0"/>
        <v>-447.3</v>
      </c>
      <c r="G54" s="39">
        <f t="shared" si="3"/>
        <v>-87.791952894995092</v>
      </c>
      <c r="H54" s="40" t="s">
        <v>98</v>
      </c>
    </row>
    <row r="55" spans="1:9" x14ac:dyDescent="0.2">
      <c r="A55" s="34" t="s">
        <v>99</v>
      </c>
      <c r="B55" s="35" t="s">
        <v>100</v>
      </c>
      <c r="C55" s="36" t="s">
        <v>20</v>
      </c>
      <c r="D55" s="37">
        <v>1096</v>
      </c>
      <c r="E55" s="38">
        <v>746.5</v>
      </c>
      <c r="F55" s="50">
        <f t="shared" si="0"/>
        <v>-349.5</v>
      </c>
      <c r="G55" s="39">
        <f t="shared" si="3"/>
        <v>-31.888686131386862</v>
      </c>
      <c r="H55" s="40"/>
    </row>
    <row r="56" spans="1:9" ht="33.75" x14ac:dyDescent="0.2">
      <c r="A56" s="34" t="s">
        <v>101</v>
      </c>
      <c r="B56" s="35" t="s">
        <v>102</v>
      </c>
      <c r="C56" s="36" t="s">
        <v>20</v>
      </c>
      <c r="D56" s="37">
        <v>71.400000000000006</v>
      </c>
      <c r="E56" s="65">
        <v>416.2</v>
      </c>
      <c r="F56" s="50">
        <f t="shared" si="0"/>
        <v>344.79999999999995</v>
      </c>
      <c r="G56" s="39">
        <f t="shared" si="3"/>
        <v>482.91316526610638</v>
      </c>
      <c r="H56" s="41" t="s">
        <v>103</v>
      </c>
    </row>
    <row r="57" spans="1:9" x14ac:dyDescent="0.2">
      <c r="A57" s="34" t="s">
        <v>104</v>
      </c>
      <c r="B57" s="74" t="s">
        <v>105</v>
      </c>
      <c r="C57" s="36" t="s">
        <v>20</v>
      </c>
      <c r="D57" s="37">
        <v>330.09</v>
      </c>
      <c r="E57" s="65">
        <v>339.9</v>
      </c>
      <c r="F57" s="50">
        <f t="shared" si="0"/>
        <v>9.8100000000000023</v>
      </c>
      <c r="G57" s="39">
        <f t="shared" si="3"/>
        <v>2.9719167499772823</v>
      </c>
      <c r="H57" s="48" t="s">
        <v>106</v>
      </c>
      <c r="I57" s="28"/>
    </row>
    <row r="58" spans="1:9" ht="22.5" x14ac:dyDescent="0.2">
      <c r="A58" s="34" t="s">
        <v>107</v>
      </c>
      <c r="B58" s="35" t="s">
        <v>53</v>
      </c>
      <c r="C58" s="36" t="s">
        <v>20</v>
      </c>
      <c r="D58" s="37">
        <v>224.68</v>
      </c>
      <c r="E58" s="75">
        <v>257.3</v>
      </c>
      <c r="F58" s="50">
        <f t="shared" si="0"/>
        <v>32.620000000000005</v>
      </c>
      <c r="G58" s="39">
        <f t="shared" si="3"/>
        <v>14.518426206159859</v>
      </c>
      <c r="H58" s="41" t="s">
        <v>108</v>
      </c>
      <c r="I58" s="28"/>
    </row>
    <row r="59" spans="1:9" x14ac:dyDescent="0.2">
      <c r="A59" s="34" t="s">
        <v>109</v>
      </c>
      <c r="B59" s="35" t="s">
        <v>110</v>
      </c>
      <c r="C59" s="36" t="s">
        <v>20</v>
      </c>
      <c r="D59" s="37">
        <v>45.8</v>
      </c>
      <c r="E59" s="65">
        <v>0</v>
      </c>
      <c r="F59" s="50">
        <f t="shared" si="0"/>
        <v>-45.8</v>
      </c>
      <c r="G59" s="39">
        <f t="shared" si="3"/>
        <v>-100</v>
      </c>
      <c r="H59" s="40"/>
      <c r="I59" s="28"/>
    </row>
    <row r="60" spans="1:9" x14ac:dyDescent="0.2">
      <c r="A60" s="34" t="s">
        <v>111</v>
      </c>
      <c r="B60" s="35" t="s">
        <v>112</v>
      </c>
      <c r="C60" s="36" t="s">
        <v>20</v>
      </c>
      <c r="D60" s="37">
        <f>D61+D62</f>
        <v>226</v>
      </c>
      <c r="E60" s="37">
        <f>E61+E62</f>
        <v>31.8</v>
      </c>
      <c r="F60" s="50">
        <f t="shared" si="0"/>
        <v>-194.2</v>
      </c>
      <c r="G60" s="39">
        <f t="shared" si="3"/>
        <v>-85.929203539823007</v>
      </c>
      <c r="H60" s="52"/>
      <c r="I60" s="28"/>
    </row>
    <row r="61" spans="1:9" x14ac:dyDescent="0.2">
      <c r="A61" s="34"/>
      <c r="B61" s="35" t="s">
        <v>113</v>
      </c>
      <c r="C61" s="36" t="s">
        <v>20</v>
      </c>
      <c r="D61" s="37">
        <v>9</v>
      </c>
      <c r="E61" s="38">
        <v>0</v>
      </c>
      <c r="F61" s="50">
        <f t="shared" si="0"/>
        <v>-9</v>
      </c>
      <c r="G61" s="39">
        <f t="shared" si="3"/>
        <v>-100</v>
      </c>
      <c r="H61" s="52"/>
      <c r="I61" s="28"/>
    </row>
    <row r="62" spans="1:9" x14ac:dyDescent="0.2">
      <c r="A62" s="34"/>
      <c r="B62" s="35" t="s">
        <v>114</v>
      </c>
      <c r="C62" s="36" t="s">
        <v>20</v>
      </c>
      <c r="D62" s="37">
        <v>217</v>
      </c>
      <c r="E62" s="38">
        <v>31.8</v>
      </c>
      <c r="F62" s="50">
        <f t="shared" si="0"/>
        <v>-185.2</v>
      </c>
      <c r="G62" s="39">
        <f t="shared" si="3"/>
        <v>-85.345622119815673</v>
      </c>
      <c r="H62" s="52"/>
      <c r="I62" s="28"/>
    </row>
    <row r="63" spans="1:9" x14ac:dyDescent="0.2">
      <c r="A63" s="34"/>
      <c r="B63" s="35" t="s">
        <v>115</v>
      </c>
      <c r="C63" s="36" t="s">
        <v>20</v>
      </c>
      <c r="D63" s="37">
        <v>0</v>
      </c>
      <c r="E63" s="38">
        <v>1</v>
      </c>
      <c r="F63" s="50">
        <f t="shared" si="0"/>
        <v>1</v>
      </c>
      <c r="G63" s="39"/>
      <c r="H63" s="42" t="s">
        <v>30</v>
      </c>
      <c r="I63" s="28"/>
    </row>
    <row r="64" spans="1:9" x14ac:dyDescent="0.2">
      <c r="A64" s="34" t="s">
        <v>116</v>
      </c>
      <c r="B64" s="35" t="s">
        <v>117</v>
      </c>
      <c r="C64" s="36" t="s">
        <v>20</v>
      </c>
      <c r="D64" s="37">
        <v>0</v>
      </c>
      <c r="E64" s="38">
        <v>9</v>
      </c>
      <c r="F64" s="50">
        <f t="shared" si="0"/>
        <v>9</v>
      </c>
      <c r="G64" s="39"/>
      <c r="H64" s="42" t="s">
        <v>30</v>
      </c>
      <c r="I64" s="28"/>
    </row>
    <row r="65" spans="1:9" x14ac:dyDescent="0.2">
      <c r="A65" s="34" t="s">
        <v>118</v>
      </c>
      <c r="B65" s="35" t="s">
        <v>119</v>
      </c>
      <c r="C65" s="36" t="s">
        <v>20</v>
      </c>
      <c r="D65" s="37">
        <f>SUM(D66:D72)</f>
        <v>1052.7</v>
      </c>
      <c r="E65" s="76">
        <f>SUM(E66:E73)</f>
        <v>1813.6000000000001</v>
      </c>
      <c r="F65" s="50">
        <f t="shared" si="0"/>
        <v>760.90000000000009</v>
      </c>
      <c r="G65" s="39">
        <f t="shared" si="3"/>
        <v>72.280801747886414</v>
      </c>
      <c r="H65" s="52"/>
      <c r="I65" s="28"/>
    </row>
    <row r="66" spans="1:9" x14ac:dyDescent="0.2">
      <c r="A66" s="34" t="s">
        <v>120</v>
      </c>
      <c r="B66" s="35" t="s">
        <v>121</v>
      </c>
      <c r="C66" s="36" t="s">
        <v>20</v>
      </c>
      <c r="D66" s="37">
        <v>599.20000000000005</v>
      </c>
      <c r="E66" s="77">
        <v>804.9</v>
      </c>
      <c r="F66" s="50">
        <f t="shared" si="0"/>
        <v>205.69999999999993</v>
      </c>
      <c r="G66" s="39">
        <f t="shared" si="3"/>
        <v>34.329105473965285</v>
      </c>
      <c r="H66" s="40" t="s">
        <v>122</v>
      </c>
      <c r="I66" s="28"/>
    </row>
    <row r="67" spans="1:9" ht="42.75" customHeight="1" x14ac:dyDescent="0.2">
      <c r="A67" s="34" t="s">
        <v>123</v>
      </c>
      <c r="B67" s="35" t="s">
        <v>124</v>
      </c>
      <c r="C67" s="36" t="s">
        <v>20</v>
      </c>
      <c r="D67" s="37">
        <v>170.9</v>
      </c>
      <c r="E67" s="59">
        <v>89.4</v>
      </c>
      <c r="F67" s="78">
        <f t="shared" si="0"/>
        <v>-81.5</v>
      </c>
      <c r="G67" s="39">
        <f t="shared" si="3"/>
        <v>-47.688706846108829</v>
      </c>
      <c r="H67" s="40" t="s">
        <v>125</v>
      </c>
      <c r="I67" s="28"/>
    </row>
    <row r="68" spans="1:9" ht="22.5" x14ac:dyDescent="0.2">
      <c r="A68" s="34" t="s">
        <v>126</v>
      </c>
      <c r="B68" s="35" t="s">
        <v>127</v>
      </c>
      <c r="C68" s="36" t="s">
        <v>20</v>
      </c>
      <c r="D68" s="37">
        <v>282.60000000000002</v>
      </c>
      <c r="E68" s="38">
        <v>578.1</v>
      </c>
      <c r="F68" s="50">
        <f t="shared" si="0"/>
        <v>295.5</v>
      </c>
      <c r="G68" s="39">
        <f t="shared" si="3"/>
        <v>104.56475583864119</v>
      </c>
      <c r="H68" s="40" t="s">
        <v>128</v>
      </c>
      <c r="I68" s="28"/>
    </row>
    <row r="69" spans="1:9" x14ac:dyDescent="0.2">
      <c r="A69" s="34" t="s">
        <v>129</v>
      </c>
      <c r="B69" s="35" t="s">
        <v>66</v>
      </c>
      <c r="C69" s="36" t="s">
        <v>20</v>
      </c>
      <c r="D69" s="37">
        <v>0</v>
      </c>
      <c r="E69" s="38">
        <v>0</v>
      </c>
      <c r="F69" s="50">
        <f t="shared" si="0"/>
        <v>0</v>
      </c>
      <c r="G69" s="39"/>
      <c r="H69" s="42" t="s">
        <v>30</v>
      </c>
      <c r="I69" s="28"/>
    </row>
    <row r="70" spans="1:9" x14ac:dyDescent="0.2">
      <c r="A70" s="34" t="s">
        <v>130</v>
      </c>
      <c r="B70" s="35" t="s">
        <v>131</v>
      </c>
      <c r="C70" s="36" t="s">
        <v>20</v>
      </c>
      <c r="D70" s="37">
        <v>0</v>
      </c>
      <c r="E70" s="65">
        <v>211.7</v>
      </c>
      <c r="F70" s="50">
        <f t="shared" si="0"/>
        <v>211.7</v>
      </c>
      <c r="G70" s="39"/>
      <c r="H70" s="42" t="s">
        <v>30</v>
      </c>
    </row>
    <row r="71" spans="1:9" x14ac:dyDescent="0.2">
      <c r="A71" s="34" t="s">
        <v>132</v>
      </c>
      <c r="B71" s="35" t="s">
        <v>133</v>
      </c>
      <c r="C71" s="36" t="s">
        <v>20</v>
      </c>
      <c r="D71" s="37">
        <v>0</v>
      </c>
      <c r="E71" s="38">
        <v>92.5</v>
      </c>
      <c r="F71" s="50">
        <f t="shared" si="0"/>
        <v>92.5</v>
      </c>
      <c r="G71" s="39"/>
      <c r="H71" s="42" t="s">
        <v>30</v>
      </c>
    </row>
    <row r="72" spans="1:9" x14ac:dyDescent="0.2">
      <c r="A72" s="34" t="s">
        <v>134</v>
      </c>
      <c r="B72" s="35" t="s">
        <v>135</v>
      </c>
      <c r="C72" s="36" t="s">
        <v>20</v>
      </c>
      <c r="D72" s="37">
        <v>0</v>
      </c>
      <c r="E72" s="79">
        <v>0</v>
      </c>
      <c r="F72" s="50">
        <f t="shared" si="0"/>
        <v>0</v>
      </c>
      <c r="G72" s="39"/>
      <c r="H72" s="42" t="s">
        <v>30</v>
      </c>
    </row>
    <row r="73" spans="1:9" x14ac:dyDescent="0.2">
      <c r="A73" s="34" t="s">
        <v>136</v>
      </c>
      <c r="B73" s="35" t="s">
        <v>79</v>
      </c>
      <c r="C73" s="36" t="s">
        <v>20</v>
      </c>
      <c r="D73" s="37">
        <v>0</v>
      </c>
      <c r="E73" s="79">
        <v>37</v>
      </c>
      <c r="F73" s="50"/>
      <c r="G73" s="39"/>
      <c r="H73" s="42"/>
    </row>
    <row r="74" spans="1:9" x14ac:dyDescent="0.2">
      <c r="A74" s="43" t="s">
        <v>137</v>
      </c>
      <c r="B74" s="44" t="s">
        <v>138</v>
      </c>
      <c r="C74" s="36" t="s">
        <v>20</v>
      </c>
      <c r="D74" s="37">
        <v>0</v>
      </c>
      <c r="E74" s="46">
        <v>0</v>
      </c>
      <c r="F74" s="50">
        <f t="shared" si="0"/>
        <v>0</v>
      </c>
      <c r="G74" s="39"/>
      <c r="H74" s="52"/>
    </row>
    <row r="75" spans="1:9" x14ac:dyDescent="0.2">
      <c r="A75" s="66" t="s">
        <v>139</v>
      </c>
      <c r="B75" s="80" t="s">
        <v>140</v>
      </c>
      <c r="C75" s="23" t="s">
        <v>20</v>
      </c>
      <c r="D75" s="81">
        <v>139336.9</v>
      </c>
      <c r="E75" s="25">
        <f>E14+E47</f>
        <v>59881.7</v>
      </c>
      <c r="F75" s="25">
        <f t="shared" si="0"/>
        <v>-79455.199999999997</v>
      </c>
      <c r="G75" s="26">
        <f>E75/D75*100-100</f>
        <v>-57.023803457662687</v>
      </c>
      <c r="H75" s="82"/>
    </row>
    <row r="76" spans="1:9" x14ac:dyDescent="0.2">
      <c r="A76" s="66" t="s">
        <v>141</v>
      </c>
      <c r="B76" s="80" t="s">
        <v>142</v>
      </c>
      <c r="C76" s="23" t="s">
        <v>20</v>
      </c>
      <c r="D76" s="81">
        <v>37424.82</v>
      </c>
      <c r="E76" s="25">
        <f>E77-E75</f>
        <v>32081.300000000003</v>
      </c>
      <c r="F76" s="25">
        <f t="shared" si="0"/>
        <v>-5343.5199999999968</v>
      </c>
      <c r="G76" s="26">
        <f>E76/D76*100-100</f>
        <v>-14.27801122356766</v>
      </c>
      <c r="H76" s="82"/>
    </row>
    <row r="77" spans="1:9" x14ac:dyDescent="0.2">
      <c r="A77" s="66" t="s">
        <v>143</v>
      </c>
      <c r="B77" s="80" t="s">
        <v>144</v>
      </c>
      <c r="C77" s="23" t="s">
        <v>20</v>
      </c>
      <c r="D77" s="81">
        <v>176761.7</v>
      </c>
      <c r="E77" s="25">
        <v>91963</v>
      </c>
      <c r="F77" s="25">
        <f t="shared" si="0"/>
        <v>-84798.700000000012</v>
      </c>
      <c r="G77" s="26">
        <f>E77/D77*100-100</f>
        <v>-47.973458051150217</v>
      </c>
      <c r="H77" s="82"/>
    </row>
    <row r="78" spans="1:9" x14ac:dyDescent="0.2">
      <c r="A78" s="66" t="s">
        <v>145</v>
      </c>
      <c r="B78" s="80" t="s">
        <v>146</v>
      </c>
      <c r="C78" s="23" t="s">
        <v>147</v>
      </c>
      <c r="D78" s="81">
        <v>266110.40000000002</v>
      </c>
      <c r="E78" s="25">
        <v>138498</v>
      </c>
      <c r="F78" s="25">
        <f t="shared" si="0"/>
        <v>-127612.40000000002</v>
      </c>
      <c r="G78" s="26">
        <f>E78/D78*100-100</f>
        <v>-47.954683469717843</v>
      </c>
      <c r="H78" s="82"/>
    </row>
    <row r="79" spans="1:9" x14ac:dyDescent="0.2">
      <c r="A79" s="66" t="s">
        <v>148</v>
      </c>
      <c r="B79" s="80" t="s">
        <v>149</v>
      </c>
      <c r="C79" s="83" t="s">
        <v>150</v>
      </c>
      <c r="D79" s="84">
        <v>0.66400000000000003</v>
      </c>
      <c r="E79" s="85">
        <v>0.66400000000000003</v>
      </c>
      <c r="F79" s="25"/>
      <c r="G79" s="26">
        <f>E79/D79*100-100</f>
        <v>0</v>
      </c>
      <c r="H79" s="86"/>
    </row>
    <row r="80" spans="1:9" x14ac:dyDescent="0.2">
      <c r="A80" s="87" t="s">
        <v>151</v>
      </c>
      <c r="B80" s="88" t="s">
        <v>152</v>
      </c>
      <c r="C80" s="89"/>
      <c r="D80" s="90"/>
      <c r="E80" s="91"/>
      <c r="F80" s="50"/>
      <c r="G80" s="92"/>
      <c r="H80" s="93"/>
    </row>
    <row r="81" spans="1:8" ht="21" x14ac:dyDescent="0.2">
      <c r="A81" s="94">
        <v>7</v>
      </c>
      <c r="B81" s="95" t="s">
        <v>153</v>
      </c>
      <c r="C81" s="94" t="s">
        <v>154</v>
      </c>
      <c r="D81" s="96">
        <v>22</v>
      </c>
      <c r="E81" s="96">
        <f>E83+E84</f>
        <v>31.5</v>
      </c>
      <c r="F81" s="65">
        <f t="shared" ref="F81:F91" si="4">E81-D81</f>
        <v>9.5</v>
      </c>
      <c r="G81" s="92">
        <f>E81/D81*100-100</f>
        <v>43.181818181818187</v>
      </c>
      <c r="H81" s="97"/>
    </row>
    <row r="82" spans="1:8" x14ac:dyDescent="0.2">
      <c r="A82" s="94"/>
      <c r="B82" s="95" t="s">
        <v>33</v>
      </c>
      <c r="C82" s="94"/>
      <c r="D82" s="96"/>
      <c r="E82" s="96"/>
      <c r="F82" s="65">
        <f t="shared" si="4"/>
        <v>0</v>
      </c>
      <c r="G82" s="92"/>
      <c r="H82" s="97"/>
    </row>
    <row r="83" spans="1:8" x14ac:dyDescent="0.2">
      <c r="A83" s="98" t="s">
        <v>155</v>
      </c>
      <c r="B83" s="95" t="s">
        <v>156</v>
      </c>
      <c r="C83" s="94" t="s">
        <v>154</v>
      </c>
      <c r="D83" s="96">
        <v>18</v>
      </c>
      <c r="E83" s="96">
        <v>27.5</v>
      </c>
      <c r="F83" s="65">
        <f t="shared" si="4"/>
        <v>9.5</v>
      </c>
      <c r="G83" s="92">
        <f>E83/D83*100-100</f>
        <v>52.777777777777771</v>
      </c>
      <c r="H83" s="97"/>
    </row>
    <row r="84" spans="1:8" x14ac:dyDescent="0.2">
      <c r="A84" s="94" t="s">
        <v>157</v>
      </c>
      <c r="B84" s="95" t="s">
        <v>158</v>
      </c>
      <c r="C84" s="94" t="s">
        <v>154</v>
      </c>
      <c r="D84" s="96">
        <v>4</v>
      </c>
      <c r="E84" s="96">
        <v>4</v>
      </c>
      <c r="F84" s="65">
        <f t="shared" si="4"/>
        <v>0</v>
      </c>
      <c r="G84" s="92">
        <f>E84/D84*100-100</f>
        <v>0</v>
      </c>
      <c r="H84" s="97"/>
    </row>
    <row r="85" spans="1:8" x14ac:dyDescent="0.2">
      <c r="A85" s="94" t="s">
        <v>159</v>
      </c>
      <c r="B85" s="95" t="s">
        <v>160</v>
      </c>
      <c r="C85" s="94" t="s">
        <v>161</v>
      </c>
      <c r="D85" s="99">
        <v>56158.38</v>
      </c>
      <c r="E85" s="100">
        <f>(E21+E52)/E81/6*1000</f>
        <v>77865.079365079364</v>
      </c>
      <c r="F85" s="101">
        <f t="shared" si="4"/>
        <v>21706.699365079367</v>
      </c>
      <c r="G85" s="102">
        <v>146</v>
      </c>
      <c r="H85" s="97"/>
    </row>
    <row r="86" spans="1:8" x14ac:dyDescent="0.2">
      <c r="A86" s="94"/>
      <c r="B86" s="95" t="s">
        <v>33</v>
      </c>
      <c r="C86" s="94"/>
      <c r="D86" s="99"/>
      <c r="E86" s="99"/>
      <c r="F86" s="101">
        <f t="shared" si="4"/>
        <v>0</v>
      </c>
      <c r="G86" s="102"/>
      <c r="H86" s="97"/>
    </row>
    <row r="87" spans="1:8" x14ac:dyDescent="0.2">
      <c r="A87" s="98" t="s">
        <v>162</v>
      </c>
      <c r="B87" s="95" t="s">
        <v>163</v>
      </c>
      <c r="C87" s="94" t="s">
        <v>161</v>
      </c>
      <c r="D87" s="99">
        <v>52603.040000000001</v>
      </c>
      <c r="E87" s="99">
        <f>E21/E83/6*1000</f>
        <v>71983.636363636368</v>
      </c>
      <c r="F87" s="101">
        <f t="shared" si="4"/>
        <v>19380.596363636367</v>
      </c>
      <c r="G87" s="102">
        <v>154</v>
      </c>
      <c r="H87" s="97"/>
    </row>
    <row r="88" spans="1:8" x14ac:dyDescent="0.2">
      <c r="A88" s="94" t="s">
        <v>164</v>
      </c>
      <c r="B88" s="95" t="s">
        <v>165</v>
      </c>
      <c r="C88" s="94" t="s">
        <v>161</v>
      </c>
      <c r="D88" s="99">
        <v>72157.399999999994</v>
      </c>
      <c r="E88" s="99">
        <f>E52/E84/6*1000</f>
        <v>118300</v>
      </c>
      <c r="F88" s="101">
        <f t="shared" si="4"/>
        <v>46142.600000000006</v>
      </c>
      <c r="G88" s="102">
        <v>121</v>
      </c>
      <c r="H88" s="97"/>
    </row>
    <row r="89" spans="1:8" x14ac:dyDescent="0.2">
      <c r="A89" s="103"/>
      <c r="B89" s="104"/>
      <c r="C89" s="103"/>
      <c r="D89" s="105"/>
      <c r="E89" s="106"/>
      <c r="F89" s="106"/>
      <c r="G89" s="103"/>
      <c r="H89" s="107"/>
    </row>
    <row r="90" spans="1:8" x14ac:dyDescent="0.2">
      <c r="B90" s="2" t="s">
        <v>166</v>
      </c>
      <c r="C90" s="108"/>
      <c r="D90" s="108"/>
      <c r="E90" s="108"/>
      <c r="F90" s="108"/>
      <c r="H90" s="109" t="s">
        <v>167</v>
      </c>
    </row>
    <row r="91" spans="1:8" x14ac:dyDescent="0.2">
      <c r="B91" s="2"/>
      <c r="C91" s="2"/>
      <c r="E91" s="55"/>
      <c r="F91" s="55"/>
      <c r="H91" s="109"/>
    </row>
    <row r="92" spans="1:8" x14ac:dyDescent="0.2">
      <c r="B92" s="2" t="s">
        <v>168</v>
      </c>
      <c r="C92" s="110"/>
      <c r="D92" s="110"/>
      <c r="E92" s="110"/>
      <c r="F92" s="110"/>
      <c r="G92" s="110"/>
      <c r="H92" s="109" t="s">
        <v>169</v>
      </c>
    </row>
    <row r="93" spans="1:8" x14ac:dyDescent="0.2">
      <c r="B93" s="2"/>
      <c r="C93" s="2"/>
      <c r="D93" s="2"/>
      <c r="E93" s="55"/>
      <c r="F93" s="55"/>
      <c r="H93" s="109"/>
    </row>
    <row r="94" spans="1:8" x14ac:dyDescent="0.2">
      <c r="B94" s="2" t="s">
        <v>170</v>
      </c>
      <c r="C94" s="110"/>
      <c r="D94" s="110"/>
      <c r="E94" s="55"/>
      <c r="F94" s="55"/>
      <c r="H94" s="109" t="s">
        <v>171</v>
      </c>
    </row>
    <row r="95" spans="1:8" x14ac:dyDescent="0.2">
      <c r="E95" s="55"/>
      <c r="F95" s="55"/>
    </row>
    <row r="96" spans="1:8" x14ac:dyDescent="0.2">
      <c r="E96" s="55"/>
      <c r="F96" s="55"/>
    </row>
    <row r="97" spans="5:6" x14ac:dyDescent="0.2">
      <c r="E97" s="55"/>
      <c r="F97" s="55"/>
    </row>
    <row r="98" spans="5:6" x14ac:dyDescent="0.2">
      <c r="E98" s="55"/>
      <c r="F98" s="55"/>
    </row>
    <row r="99" spans="5:6" x14ac:dyDescent="0.2">
      <c r="E99" s="55"/>
      <c r="F99" s="55"/>
    </row>
  </sheetData>
  <mergeCells count="20">
    <mergeCell ref="H11:H13"/>
    <mergeCell ref="C92:D92"/>
    <mergeCell ref="E92:G92"/>
    <mergeCell ref="C94:D94"/>
    <mergeCell ref="A8:H8"/>
    <mergeCell ref="A9:H9"/>
    <mergeCell ref="A10:H10"/>
    <mergeCell ref="A11:A13"/>
    <mergeCell ref="B11:B13"/>
    <mergeCell ref="C11:C13"/>
    <mergeCell ref="D11:D13"/>
    <mergeCell ref="E11:E13"/>
    <mergeCell ref="F11:F13"/>
    <mergeCell ref="G11:G13"/>
    <mergeCell ref="G2:H2"/>
    <mergeCell ref="G3:H3"/>
    <mergeCell ref="G4:H4"/>
    <mergeCell ref="A5:H5"/>
    <mergeCell ref="A6:H6"/>
    <mergeCell ref="A7:H7"/>
  </mergeCells>
  <pageMargins left="0.75" right="0.75" top="1" bottom="1" header="0.5" footer="0.5"/>
  <pageSetup paperSize="9" scale="90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самарк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2017-06-21T09:47:44Z</dcterms:created>
  <dcterms:modified xsi:type="dcterms:W3CDTF">2017-06-21T09:48:00Z</dcterms:modified>
</cp:coreProperties>
</file>